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1\Obmenik\Регина Зульфазовна\От Риммы\"/>
    </mc:Choice>
  </mc:AlternateContent>
  <xr:revisionPtr revIDLastSave="0" documentId="13_ncr:1_{1BB12DDB-6675-498E-9BDF-1B2CFDE4CECA}" xr6:coauthVersionLast="45" xr6:coauthVersionMax="45" xr10:uidLastSave="{00000000-0000-0000-0000-000000000000}"/>
  <bookViews>
    <workbookView xWindow="-120" yWindow="-120" windowWidth="29040" windowHeight="15840" tabRatio="464" activeTab="1" xr2:uid="{00000000-000D-0000-FFFF-FFFF00000000}"/>
  </bookViews>
  <sheets>
    <sheet name="Осн. показатели проекта бюджета" sheetId="1" r:id="rId1"/>
    <sheet name="Основные параметры бюджета" sheetId="2" r:id="rId2"/>
    <sheet name="Источники МР" sheetId="3" state="hidden" r:id="rId3"/>
    <sheet name="Источники ГО" sheetId="4" state="hidden" r:id="rId4"/>
  </sheets>
  <definedNames>
    <definedName name="Z_A1AB9400_BE49_4027_9900_51EF44F09259_.wvu.FilterData" localSheetId="0" hidden="1">'Осн. показатели проекта бюджета'!$A$7:$N$38</definedName>
    <definedName name="Z_A1AB9400_BE49_4027_9900_51EF44F09259_.wvu.PrintArea" localSheetId="0" hidden="1">'Осн. показатели проекта бюджета'!$A$1:$N$38</definedName>
    <definedName name="Z_A1AB9400_BE49_4027_9900_51EF44F09259_.wvu.PrintArea" localSheetId="1" hidden="1">'Основные параметры бюджета'!$A$1:$F$45</definedName>
    <definedName name="Z_A1AB9400_BE49_4027_9900_51EF44F09259_.wvu.PrintTitles" localSheetId="0" hidden="1">'Осн. показатели проекта бюджета'!$6:$6</definedName>
    <definedName name="Z_F1ECF7A2_D5A2_4BC9_A135_0FAC943E7DAD_.wvu.FilterData" localSheetId="0" hidden="1">'Осн. показатели проекта бюджета'!$A$7:$N$38</definedName>
    <definedName name="Z_F1ECF7A2_D5A2_4BC9_A135_0FAC943E7DAD_.wvu.PrintArea" localSheetId="0" hidden="1">'Осн. показатели проекта бюджета'!$A$1:$N$38</definedName>
    <definedName name="Z_F1ECF7A2_D5A2_4BC9_A135_0FAC943E7DAD_.wvu.PrintArea" localSheetId="1" hidden="1">'Основные параметры бюджета'!$A$1:$F$45</definedName>
    <definedName name="Z_F1ECF7A2_D5A2_4BC9_A135_0FAC943E7DAD_.wvu.PrintTitles" localSheetId="0" hidden="1">'Осн. показатели проекта бюджета'!$6:$6</definedName>
    <definedName name="_xlnm.Print_Titles" localSheetId="0">'Осн. показатели проекта бюджета'!$6:$6</definedName>
    <definedName name="_xlnm.Print_Area" localSheetId="0">'Осн. показатели проекта бюджета'!$A$1:$N$38</definedName>
    <definedName name="_xlnm.Print_Area" localSheetId="1">'Основные параметры бюджета'!$A$1:$F$45</definedName>
  </definedNames>
  <calcPr calcId="191029"/>
  <customWorkbookViews>
    <customWorkbookView name="Якшигулова Зарина Шамилевна - Личное представление" guid="{F1ECF7A2-D5A2-4BC9-A135-0FAC943E7DAD}" mergeInterval="0" personalView="1" maximized="1" xWindow="-8" yWindow="-8" windowWidth="1936" windowHeight="1056" tabRatio="464" activeSheetId="1"/>
    <customWorkbookView name="Шамсутдинов Динар Римович - Личное представление" guid="{A1AB9400-BE49-4027-9900-51EF44F09259}" mergeInterval="0" personalView="1" maximized="1" xWindow="-8" yWindow="-8" windowWidth="1936" windowHeight="1056" tabRatio="46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  <c r="I30" i="1"/>
  <c r="I29" i="1" s="1"/>
  <c r="F30" i="1"/>
  <c r="E10" i="1"/>
  <c r="D30" i="1"/>
  <c r="C30" i="1"/>
  <c r="B30" i="1"/>
  <c r="L22" i="1" l="1"/>
  <c r="I22" i="1"/>
  <c r="F22" i="1"/>
  <c r="D22" i="1"/>
  <c r="C22" i="1"/>
  <c r="B22" i="1"/>
  <c r="H29" i="1"/>
  <c r="K29" i="1"/>
  <c r="B13" i="2" l="1"/>
  <c r="C13" i="2" l="1"/>
  <c r="C12" i="2" s="1"/>
  <c r="B11" i="3" l="1"/>
  <c r="D9" i="1"/>
  <c r="C9" i="1"/>
  <c r="B9" i="1"/>
  <c r="B8" i="1" l="1"/>
  <c r="C8" i="1"/>
  <c r="D8" i="1"/>
  <c r="E8" i="1" l="1"/>
  <c r="F29" i="1"/>
  <c r="A43" i="4" l="1"/>
  <c r="A42" i="4"/>
  <c r="A41" i="4"/>
  <c r="A40" i="4"/>
  <c r="E39" i="4"/>
  <c r="D39" i="4"/>
  <c r="C39" i="4"/>
  <c r="A39" i="4"/>
  <c r="A38" i="4"/>
  <c r="A37" i="4"/>
  <c r="E36" i="4"/>
  <c r="D36" i="4"/>
  <c r="C36" i="4"/>
  <c r="B36" i="4"/>
  <c r="A36" i="4"/>
  <c r="E35" i="4"/>
  <c r="D35" i="4"/>
  <c r="C35" i="4"/>
  <c r="B35" i="4"/>
  <c r="A35" i="4"/>
  <c r="E34" i="4"/>
  <c r="D34" i="4"/>
  <c r="C34" i="4"/>
  <c r="B34" i="4"/>
  <c r="A34" i="4"/>
  <c r="E33" i="4"/>
  <c r="D33" i="4"/>
  <c r="C33" i="4"/>
  <c r="B33" i="4"/>
  <c r="A33" i="4"/>
  <c r="E32" i="4"/>
  <c r="D32" i="4"/>
  <c r="C32" i="4"/>
  <c r="B32" i="4"/>
  <c r="A32" i="4"/>
  <c r="E31" i="4"/>
  <c r="D31" i="4"/>
  <c r="C31" i="4"/>
  <c r="B31" i="4"/>
  <c r="A31" i="4"/>
  <c r="A30" i="4"/>
  <c r="E29" i="4"/>
  <c r="D29" i="4"/>
  <c r="C29" i="4"/>
  <c r="B29" i="4"/>
  <c r="A29" i="4"/>
  <c r="E28" i="4"/>
  <c r="D28" i="4"/>
  <c r="C28" i="4"/>
  <c r="B28" i="4"/>
  <c r="A28" i="4"/>
  <c r="A27" i="4"/>
  <c r="E26" i="4"/>
  <c r="D26" i="4"/>
  <c r="C26" i="4"/>
  <c r="B26" i="4"/>
  <c r="A26" i="4"/>
  <c r="A25" i="4"/>
  <c r="A24" i="4"/>
  <c r="A23" i="4"/>
  <c r="E22" i="4"/>
  <c r="D22" i="4"/>
  <c r="C22" i="4"/>
  <c r="B22" i="4"/>
  <c r="A22" i="4"/>
  <c r="E21" i="4"/>
  <c r="D21" i="4"/>
  <c r="C21" i="4"/>
  <c r="B21" i="4"/>
  <c r="A21" i="4"/>
  <c r="A20" i="4"/>
  <c r="E19" i="4"/>
  <c r="D19" i="4"/>
  <c r="C19" i="4"/>
  <c r="B19" i="4"/>
  <c r="A19" i="4"/>
  <c r="A18" i="4"/>
  <c r="E17" i="4"/>
  <c r="D17" i="4"/>
  <c r="C17" i="4"/>
  <c r="B17" i="4"/>
  <c r="A17" i="4"/>
  <c r="E16" i="4"/>
  <c r="D16" i="4"/>
  <c r="C16" i="4"/>
  <c r="B16" i="4"/>
  <c r="A16" i="4"/>
  <c r="C15" i="4"/>
  <c r="A15" i="4"/>
  <c r="E14" i="4"/>
  <c r="D14" i="4"/>
  <c r="C14" i="4"/>
  <c r="B14" i="4"/>
  <c r="A14" i="4"/>
  <c r="E13" i="4"/>
  <c r="D13" i="4"/>
  <c r="C13" i="4"/>
  <c r="B13" i="4"/>
  <c r="A13" i="4"/>
  <c r="E12" i="4"/>
  <c r="D12" i="4"/>
  <c r="C12" i="4"/>
  <c r="B12" i="4"/>
  <c r="A12" i="4"/>
  <c r="E11" i="4"/>
  <c r="D11" i="4"/>
  <c r="C11" i="4"/>
  <c r="B11" i="4"/>
  <c r="A11" i="4"/>
  <c r="E10" i="4"/>
  <c r="D10" i="4"/>
  <c r="C10" i="4"/>
  <c r="B10" i="4"/>
  <c r="A10" i="4"/>
  <c r="A9" i="4"/>
  <c r="E7" i="4"/>
  <c r="D7" i="4"/>
  <c r="C7" i="4"/>
  <c r="B7" i="4"/>
  <c r="B12" i="3" l="1"/>
  <c r="C12" i="3"/>
  <c r="D12" i="3"/>
  <c r="E12" i="3"/>
  <c r="B13" i="3"/>
  <c r="C13" i="3"/>
  <c r="D13" i="3"/>
  <c r="E13" i="3"/>
  <c r="B14" i="3"/>
  <c r="C14" i="3"/>
  <c r="D14" i="3"/>
  <c r="E14" i="3"/>
  <c r="A14" i="3"/>
  <c r="A13" i="3"/>
  <c r="A12" i="3"/>
  <c r="A11" i="3"/>
  <c r="E39" i="3" l="1"/>
  <c r="D39" i="3"/>
  <c r="C39" i="3"/>
  <c r="B43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26" i="3"/>
  <c r="C26" i="3"/>
  <c r="D26" i="3"/>
  <c r="E26" i="3"/>
  <c r="B28" i="3"/>
  <c r="C28" i="3"/>
  <c r="D28" i="3"/>
  <c r="E28" i="3"/>
  <c r="B29" i="3"/>
  <c r="C29" i="3"/>
  <c r="D29" i="3"/>
  <c r="E29" i="3"/>
  <c r="B31" i="3"/>
  <c r="C31" i="3"/>
  <c r="D31" i="3"/>
  <c r="E31" i="3"/>
  <c r="B32" i="3"/>
  <c r="C32" i="3"/>
  <c r="D32" i="3"/>
  <c r="E32" i="3"/>
  <c r="B16" i="3"/>
  <c r="C16" i="3"/>
  <c r="D16" i="3"/>
  <c r="E16" i="3"/>
  <c r="B17" i="3"/>
  <c r="C17" i="3"/>
  <c r="D17" i="3"/>
  <c r="E17" i="3"/>
  <c r="B19" i="3"/>
  <c r="C19" i="3"/>
  <c r="D19" i="3"/>
  <c r="E19" i="3"/>
  <c r="B21" i="3"/>
  <c r="C21" i="3"/>
  <c r="D21" i="3"/>
  <c r="E21" i="3"/>
  <c r="B22" i="3"/>
  <c r="C22" i="3"/>
  <c r="D22" i="3"/>
  <c r="E22" i="3"/>
  <c r="B7" i="3"/>
  <c r="C7" i="3"/>
  <c r="D7" i="3"/>
  <c r="E7" i="3"/>
  <c r="B10" i="3"/>
  <c r="C10" i="3"/>
  <c r="D10" i="3"/>
  <c r="E10" i="3"/>
  <c r="C11" i="3"/>
  <c r="D11" i="3"/>
  <c r="E11" i="3"/>
  <c r="B43" i="4" l="1"/>
  <c r="A43" i="3"/>
  <c r="A42" i="3"/>
  <c r="A41" i="3"/>
  <c r="A40" i="3"/>
  <c r="A39" i="3"/>
  <c r="A38" i="3"/>
  <c r="A37" i="3"/>
  <c r="A36" i="3"/>
  <c r="A29" i="3"/>
  <c r="A30" i="3"/>
  <c r="A31" i="3"/>
  <c r="A32" i="3"/>
  <c r="A33" i="3"/>
  <c r="A34" i="3"/>
  <c r="A35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0" i="3"/>
  <c r="A9" i="3"/>
  <c r="C43" i="4" l="1"/>
  <c r="C43" i="3"/>
  <c r="D43" i="4" l="1"/>
  <c r="D43" i="3"/>
  <c r="E43" i="4" l="1"/>
  <c r="E43" i="3"/>
  <c r="B27" i="3" l="1"/>
  <c r="B27" i="4"/>
  <c r="B41" i="3" l="1"/>
  <c r="B41" i="4"/>
  <c r="D27" i="3" l="1"/>
  <c r="D27" i="4"/>
  <c r="C27" i="3"/>
  <c r="C27" i="4"/>
  <c r="E27" i="3"/>
  <c r="E27" i="4"/>
  <c r="D30" i="3"/>
  <c r="D30" i="4"/>
  <c r="C30" i="3"/>
  <c r="C30" i="4"/>
  <c r="B30" i="3"/>
  <c r="B30" i="4"/>
  <c r="E30" i="3"/>
  <c r="E30" i="4"/>
  <c r="C41" i="4" l="1"/>
  <c r="B42" i="3"/>
  <c r="B42" i="4"/>
  <c r="D25" i="3"/>
  <c r="D25" i="4"/>
  <c r="B25" i="3"/>
  <c r="B25" i="4"/>
  <c r="C25" i="3"/>
  <c r="C25" i="4"/>
  <c r="E25" i="3"/>
  <c r="E25" i="4"/>
  <c r="D41" i="4"/>
  <c r="C41" i="3"/>
  <c r="C42" i="4" l="1"/>
  <c r="B40" i="3"/>
  <c r="B40" i="4"/>
  <c r="C42" i="3"/>
  <c r="D41" i="3"/>
  <c r="E41" i="3" l="1"/>
  <c r="E41" i="4"/>
  <c r="D40" i="3"/>
  <c r="D42" i="4"/>
  <c r="C40" i="3"/>
  <c r="C40" i="4"/>
  <c r="E42" i="4"/>
  <c r="D42" i="3"/>
  <c r="D40" i="4" l="1"/>
  <c r="E42" i="3"/>
  <c r="B20" i="4"/>
  <c r="E20" i="3" l="1"/>
  <c r="E20" i="4"/>
  <c r="D20" i="3"/>
  <c r="D20" i="4"/>
  <c r="C20" i="3"/>
  <c r="C20" i="4"/>
  <c r="E40" i="3"/>
  <c r="E40" i="4"/>
  <c r="B20" i="3"/>
  <c r="C23" i="3" l="1"/>
  <c r="C54" i="3" s="1"/>
  <c r="C23" i="4"/>
  <c r="C54" i="4" s="1"/>
  <c r="B23" i="3"/>
  <c r="B54" i="3" s="1"/>
  <c r="B23" i="4"/>
  <c r="B54" i="4" s="1"/>
  <c r="D23" i="3"/>
  <c r="D54" i="3" s="1"/>
  <c r="D23" i="4"/>
  <c r="D54" i="4" s="1"/>
  <c r="E23" i="3"/>
  <c r="E54" i="3" s="1"/>
  <c r="E23" i="4"/>
  <c r="E54" i="4" s="1"/>
  <c r="C8" i="2"/>
  <c r="C31" i="2" l="1"/>
  <c r="F25" i="2"/>
  <c r="E25" i="2"/>
  <c r="C25" i="2"/>
  <c r="B25" i="2"/>
  <c r="F21" i="2"/>
  <c r="E21" i="2"/>
  <c r="C21" i="2"/>
  <c r="B21" i="2"/>
  <c r="F13" i="2"/>
  <c r="E13" i="2"/>
  <c r="B12" i="2"/>
  <c r="D12" i="2" s="1"/>
  <c r="B19" i="2" l="1"/>
  <c r="D25" i="2"/>
  <c r="D21" i="2"/>
  <c r="C19" i="2"/>
  <c r="E8" i="2"/>
  <c r="F31" i="2"/>
  <c r="E31" i="2"/>
  <c r="D30" i="2"/>
  <c r="D29" i="2"/>
  <c r="D28" i="2"/>
  <c r="D27" i="2"/>
  <c r="D26" i="2"/>
  <c r="D24" i="2"/>
  <c r="D23" i="2"/>
  <c r="D22" i="2"/>
  <c r="D20" i="2"/>
  <c r="F19" i="2"/>
  <c r="E19" i="2"/>
  <c r="D18" i="2"/>
  <c r="D17" i="2"/>
  <c r="D16" i="2"/>
  <c r="D15" i="2"/>
  <c r="D14" i="2"/>
  <c r="D13" i="2"/>
  <c r="F12" i="2"/>
  <c r="E12" i="2"/>
  <c r="F8" i="2"/>
  <c r="F11" i="2" l="1"/>
  <c r="F38" i="2" s="1"/>
  <c r="C11" i="2"/>
  <c r="C38" i="2" s="1"/>
  <c r="E11" i="2"/>
  <c r="E38" i="2" s="1"/>
  <c r="D19" i="2"/>
  <c r="E39" i="2" l="1"/>
  <c r="C39" i="2"/>
  <c r="F39" i="2"/>
  <c r="M10" i="1" l="1"/>
  <c r="M11" i="1"/>
  <c r="M12" i="1"/>
  <c r="M14" i="1"/>
  <c r="M15" i="1"/>
  <c r="M16" i="1"/>
  <c r="M17" i="1"/>
  <c r="M18" i="1"/>
  <c r="M19" i="1"/>
  <c r="M20" i="1"/>
  <c r="M23" i="1"/>
  <c r="M24" i="1"/>
  <c r="M25" i="1"/>
  <c r="M26" i="1"/>
  <c r="M27" i="1"/>
  <c r="M31" i="1"/>
  <c r="M32" i="1"/>
  <c r="M33" i="1"/>
  <c r="M34" i="1"/>
  <c r="J10" i="1"/>
  <c r="J11" i="1"/>
  <c r="J12" i="1"/>
  <c r="J14" i="1"/>
  <c r="J15" i="1"/>
  <c r="J16" i="1"/>
  <c r="J17" i="1"/>
  <c r="J18" i="1"/>
  <c r="J19" i="1"/>
  <c r="J20" i="1"/>
  <c r="J23" i="1"/>
  <c r="J24" i="1"/>
  <c r="J25" i="1"/>
  <c r="J26" i="1"/>
  <c r="J27" i="1"/>
  <c r="J31" i="1"/>
  <c r="J32" i="1"/>
  <c r="J33" i="1"/>
  <c r="J34" i="1"/>
  <c r="G10" i="1"/>
  <c r="G11" i="1"/>
  <c r="G12" i="1"/>
  <c r="G13" i="1"/>
  <c r="G14" i="1"/>
  <c r="G15" i="1"/>
  <c r="G16" i="1"/>
  <c r="G17" i="1"/>
  <c r="G18" i="1"/>
  <c r="G19" i="1"/>
  <c r="G20" i="1"/>
  <c r="G23" i="1"/>
  <c r="G24" i="1"/>
  <c r="G25" i="1"/>
  <c r="G26" i="1"/>
  <c r="G27" i="1"/>
  <c r="G28" i="1"/>
  <c r="G31" i="1"/>
  <c r="G32" i="1"/>
  <c r="G33" i="1"/>
  <c r="G34" i="1"/>
  <c r="E11" i="1"/>
  <c r="E12" i="1"/>
  <c r="E13" i="1"/>
  <c r="E14" i="1"/>
  <c r="E15" i="1"/>
  <c r="E16" i="1"/>
  <c r="E17" i="1"/>
  <c r="E18" i="1"/>
  <c r="E19" i="1"/>
  <c r="E20" i="1"/>
  <c r="E23" i="1"/>
  <c r="E24" i="1"/>
  <c r="E25" i="1"/>
  <c r="E26" i="1"/>
  <c r="E27" i="1"/>
  <c r="E28" i="1"/>
  <c r="E31" i="1"/>
  <c r="E32" i="1"/>
  <c r="E33" i="1"/>
  <c r="E34" i="1"/>
  <c r="B29" i="1"/>
  <c r="C29" i="1"/>
  <c r="D29" i="1"/>
  <c r="C15" i="3"/>
  <c r="J29" i="1"/>
  <c r="L29" i="1"/>
  <c r="F9" i="1"/>
  <c r="I9" i="1"/>
  <c r="L9" i="1"/>
  <c r="E29" i="1" l="1"/>
  <c r="G29" i="1"/>
  <c r="D38" i="1"/>
  <c r="C38" i="1"/>
  <c r="B38" i="1"/>
  <c r="D15" i="4"/>
  <c r="E15" i="4"/>
  <c r="M22" i="1"/>
  <c r="G22" i="1"/>
  <c r="I8" i="1"/>
  <c r="D9" i="4" s="1"/>
  <c r="M9" i="1"/>
  <c r="G9" i="1"/>
  <c r="E22" i="1"/>
  <c r="L8" i="1"/>
  <c r="J22" i="1"/>
  <c r="F8" i="1"/>
  <c r="C9" i="4" s="1"/>
  <c r="E30" i="1"/>
  <c r="E9" i="1"/>
  <c r="J30" i="1"/>
  <c r="J9" i="1"/>
  <c r="M30" i="1"/>
  <c r="G30" i="1"/>
  <c r="B15" i="4" l="1"/>
  <c r="E9" i="3"/>
  <c r="E9" i="4"/>
  <c r="B9" i="3"/>
  <c r="B9" i="4"/>
  <c r="E15" i="3"/>
  <c r="D15" i="3"/>
  <c r="M29" i="1"/>
  <c r="B15" i="3"/>
  <c r="F38" i="1"/>
  <c r="C9" i="3"/>
  <c r="I38" i="1"/>
  <c r="D18" i="4" s="1"/>
  <c r="D49" i="4" s="1"/>
  <c r="D9" i="3"/>
  <c r="B18" i="4"/>
  <c r="M8" i="1"/>
  <c r="G8" i="1"/>
  <c r="L38" i="1"/>
  <c r="J8" i="1"/>
  <c r="B49" i="4" l="1"/>
  <c r="B51" i="4" s="1"/>
  <c r="B37" i="4"/>
  <c r="C18" i="4"/>
  <c r="C49" i="4" s="1"/>
  <c r="C50" i="4" s="1"/>
  <c r="G38" i="1"/>
  <c r="E38" i="1"/>
  <c r="E18" i="3"/>
  <c r="E49" i="3" s="1"/>
  <c r="E50" i="3" s="1"/>
  <c r="E18" i="4"/>
  <c r="E49" i="4" s="1"/>
  <c r="D51" i="4"/>
  <c r="D50" i="4"/>
  <c r="D24" i="4"/>
  <c r="D18" i="3"/>
  <c r="D49" i="3" s="1"/>
  <c r="J38" i="1"/>
  <c r="B38" i="4"/>
  <c r="B37" i="3"/>
  <c r="B24" i="4"/>
  <c r="B18" i="3"/>
  <c r="B49" i="3" s="1"/>
  <c r="C24" i="4"/>
  <c r="C18" i="3"/>
  <c r="C49" i="3" s="1"/>
  <c r="M38" i="1"/>
  <c r="E24" i="4"/>
  <c r="B50" i="4" l="1"/>
  <c r="C51" i="4"/>
  <c r="E51" i="3"/>
  <c r="E53" i="4"/>
  <c r="E52" i="4"/>
  <c r="E51" i="4"/>
  <c r="E50" i="4"/>
  <c r="D52" i="4"/>
  <c r="D53" i="4"/>
  <c r="C53" i="4"/>
  <c r="C52" i="4"/>
  <c r="B52" i="4"/>
  <c r="B53" i="4"/>
  <c r="C50" i="3"/>
  <c r="C51" i="3"/>
  <c r="D50" i="3"/>
  <c r="D51" i="3"/>
  <c r="C37" i="4"/>
  <c r="B38" i="3"/>
  <c r="B51" i="3"/>
  <c r="B50" i="3"/>
  <c r="B24" i="3"/>
  <c r="E24" i="3"/>
  <c r="C24" i="3"/>
  <c r="D24" i="3"/>
  <c r="E53" i="3" l="1"/>
  <c r="E52" i="3"/>
  <c r="D53" i="3"/>
  <c r="D52" i="3"/>
  <c r="C53" i="3"/>
  <c r="C52" i="3"/>
  <c r="B53" i="3"/>
  <c r="B52" i="3"/>
  <c r="C38" i="4"/>
  <c r="C37" i="3"/>
  <c r="D37" i="4" l="1"/>
  <c r="C38" i="3"/>
  <c r="D38" i="4" l="1"/>
  <c r="D37" i="3"/>
  <c r="E37" i="4" l="1"/>
  <c r="D38" i="3"/>
  <c r="E37" i="3" l="1"/>
  <c r="E38" i="3" l="1"/>
  <c r="E3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Якшигулова Зарина Шамилевна</author>
  </authors>
  <commentList>
    <comment ref="A13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Якшигулова Зарина Шамилевна: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81"/>
            <rFont val="Tahoma"/>
            <family val="2"/>
            <charset val="204"/>
          </rPr>
          <t>Работники казенных учреждений входят в общий объем ФОТ, но в том числе не показывать</t>
        </r>
      </text>
    </comment>
  </commentList>
</comments>
</file>

<file path=xl/sharedStrings.xml><?xml version="1.0" encoding="utf-8"?>
<sst xmlns="http://schemas.openxmlformats.org/spreadsheetml/2006/main" count="190" uniqueCount="123">
  <si>
    <t>ИТОГО ДОХОДОВ</t>
  </si>
  <si>
    <t>НАЛОГОВЫЕ И НЕНАЛОГОВЫЕ ДОХОДЫ</t>
  </si>
  <si>
    <t>Акцизы</t>
  </si>
  <si>
    <t>Упрощенная система налогообложения</t>
  </si>
  <si>
    <t>Налог на вмененный доход</t>
  </si>
  <si>
    <t>Единый сельскохозяйственный налог</t>
  </si>
  <si>
    <t>Налог на имущество физических лиц</t>
  </si>
  <si>
    <t>Налог на имущество организаций</t>
  </si>
  <si>
    <t>Земельный налог</t>
  </si>
  <si>
    <t>Налог на добычу полезных ископаемых</t>
  </si>
  <si>
    <t>БЕЗВОЗМЕЗДНЫЕ ПОСТУПЛЕНИЯ</t>
  </si>
  <si>
    <t>Безвозмездные поступления от других бюджетов бюджетной системы Российской Федерации, всего</t>
  </si>
  <si>
    <t>Субвенции</t>
  </si>
  <si>
    <t>Иные межбюджетные трансферты</t>
  </si>
  <si>
    <t>Раздел I. Социально-значимые расходы</t>
  </si>
  <si>
    <t>Общий объём фонда оплаты труда и взносы по обязательному социальному страхованию на выплаты по оплате труда работников и иные выплаты работникам, в т.ч.</t>
  </si>
  <si>
    <t>муниципальных органов</t>
  </si>
  <si>
    <t>работников автономных и бюджетных учреждений</t>
  </si>
  <si>
    <t>Стипендии</t>
  </si>
  <si>
    <t>Социальные выплаты гражданам</t>
  </si>
  <si>
    <t>Расходы на обязательное медицинское страхование неработающего населения</t>
  </si>
  <si>
    <t>Раздел II. Первоочередные расходы</t>
  </si>
  <si>
    <t>Расходы на обслуживание мун.долга</t>
  </si>
  <si>
    <t xml:space="preserve">Расходы на первоочередные нужды, из них:                   </t>
  </si>
  <si>
    <t>Иные выплаты</t>
  </si>
  <si>
    <t>Иные закупки товаров, работ и услуг для обеспечения муниципальных нужд (за исключением закупки товаров, работ, услуг в целях капитального ремонта муниципального имущества</t>
  </si>
  <si>
    <t>Публичные нормативные выплаты гражданам несоциального характера</t>
  </si>
  <si>
    <t>Расходы на прочие нужды, из них:</t>
  </si>
  <si>
    <t>Субсидии бюджетным и автономным учреждениям за исключением расходов на фонд оплаты труда и взносы по обязательному социальному страхованию на выплаты по оплате труда работников и иные выплаты работникам учреждений</t>
  </si>
  <si>
    <t>Субсидии некоммерческим организациям (за исключением муниципальных учреждений)</t>
  </si>
  <si>
    <t>Субсидии юридическим лицам (кроме некоммерческих организаций)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</si>
  <si>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</si>
  <si>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</si>
  <si>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Раздел III. Расходы</t>
  </si>
  <si>
    <t xml:space="preserve">Капитальные вложения в объекты недвижимого имущества муниципальной собственности                                                                                                                                              </t>
  </si>
  <si>
    <t>Закупка товаров, работ, услуг в целях капитального ремонта муниципального имущества</t>
  </si>
  <si>
    <t>Премии и гранты</t>
  </si>
  <si>
    <t>Исполнение муниципальных гарантий без права регрессивного требования гаранта к принципалу или уступки гаранту прав</t>
  </si>
  <si>
    <t>Резервные средства</t>
  </si>
  <si>
    <t>Другие расходы (за искл. групп 1, 2 и 3.1)</t>
  </si>
  <si>
    <t>Профицит (+)/дефицит (-)</t>
  </si>
  <si>
    <t>Показатели</t>
  </si>
  <si>
    <t>% от потребности</t>
  </si>
  <si>
    <t>ИТОГО РАСХОДЫ</t>
  </si>
  <si>
    <t>x</t>
  </si>
  <si>
    <t>Безвозмездные поступления</t>
  </si>
  <si>
    <t>ВСЕГО ДОХОДОВ</t>
  </si>
  <si>
    <t>(тыс.рублей)</t>
  </si>
  <si>
    <t xml:space="preserve">Наименование кода вида доходов </t>
  </si>
  <si>
    <t>Налог, взимаемый в связи с применением патентной системы налогообложения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</si>
  <si>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</si>
  <si>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</si>
  <si>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</si>
  <si>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</si>
  <si>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</si>
  <si>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</si>
  <si>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</si>
  <si>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Дотации</t>
  </si>
  <si>
    <t>Прочие безвозмездные поступления</t>
  </si>
  <si>
    <t>Субсидии</t>
  </si>
  <si>
    <t>Отв. исполнитель ФИО, тел.</t>
  </si>
  <si>
    <t>Баева Айгуль Римовна, ведущий специалист отдела гос.долга и кредита, 8 (347) 280-96-26</t>
  </si>
  <si>
    <t>Налоговые доходы</t>
  </si>
  <si>
    <t>прочие налоговые доходы</t>
  </si>
  <si>
    <t>Неналоговые доходы</t>
  </si>
  <si>
    <t>Таблица 2</t>
  </si>
  <si>
    <t>Таблица 1</t>
  </si>
  <si>
    <t>Налоговые и неналоговые доходы, в том числе:</t>
  </si>
  <si>
    <t>Итого расходов без учёта безвозмездных поступлений</t>
  </si>
  <si>
    <t>Проект бюджета на 2025 год</t>
  </si>
  <si>
    <t>Проект бюджета 
на 2025 год</t>
  </si>
  <si>
    <t>Проект бюджета на 2026 год</t>
  </si>
  <si>
    <t>Темп роста / снижения 
показателей проекта 2026 года к проекту 2025 года, %</t>
  </si>
  <si>
    <t>Причины отклонений более 10 % проекта 2026 года 
от проекта 2025 года</t>
  </si>
  <si>
    <t>Проект бюджета 
на 2026 год</t>
  </si>
  <si>
    <t>тыс.руб.</t>
  </si>
  <si>
    <t>Объем заимствований (ст. 106 БК РФ), %</t>
  </si>
  <si>
    <t>ОМД (пункт 5 ст.107 БК РФ)</t>
  </si>
  <si>
    <t>ВПД (пункт 3 ст.107 БК РФ), %</t>
  </si>
  <si>
    <t>ВПМГ (пункт 3 ст.107 БК РФ), %</t>
  </si>
  <si>
    <t>Размер дефицита местного бюджета (пункт 3 ст.92.1 БК РФ), %</t>
  </si>
  <si>
    <t>Обслуживание муниципального долга (ст.111 БК РФ), %</t>
  </si>
  <si>
    <t xml:space="preserve"> на 01.01.2023</t>
  </si>
  <si>
    <t>≤ 10%</t>
  </si>
  <si>
    <t>≤ 100%</t>
  </si>
  <si>
    <t>≤ 5%</t>
  </si>
  <si>
    <t>Допнормативы отчислений в бюджеты МР и ГО РБ от НДФЛ 
(в соответствии со ст.58 и ст.138 БК РФ)</t>
  </si>
  <si>
    <t>Норма 
БК РФ</t>
  </si>
  <si>
    <t>ОМД (пункт 5 ст.107 БК РФ), для МР-13, ГО-15</t>
  </si>
  <si>
    <t>Таблица 3.1</t>
  </si>
  <si>
    <t>Основные параметры проекта бюджета городского округа 
___________________________________________ Республики Башкортостан
на 2024 год и на плановый период 2025 и 2026 годов</t>
  </si>
  <si>
    <t>Таблица 3.2</t>
  </si>
  <si>
    <t>Проверка основных параметров проекта бюджета МР в части соблюдения ограничений, установленных БК РФ</t>
  </si>
  <si>
    <t>Проверка основных параметров проекта бюджета ГО в части соблюдения ограничений, установленных БК РФ</t>
  </si>
  <si>
    <t>Основные параметры проекта бюджета муниципального района
 ___________________________________________ Республики Башкортостан
на 2024 год и на плановый период 2025 и 2026 годов</t>
  </si>
  <si>
    <t>Важно! Если в графе 8 приложения 2, расходы местного бюджета больше (равно) нуля, то графа 2 должна быть больше (равна) графы 3 таблицы 2 приложения 1.</t>
  </si>
  <si>
    <t>Важно! Если в графе 10 приложения 4, общие расходы местного бюджета больше (равно) общей суммы расходов графы 11 приложения 4, то графа 2 должна быть больше (равна) графы 3 таблицы 2 приложения 1.</t>
  </si>
  <si>
    <t>Отв. исполнитель Глуховцева Марина Петровна, зам.начальника бюджетного отдела,тел. 8( 3473) 24-16-23</t>
  </si>
  <si>
    <t>Налог на доходы физических лиц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</si>
  <si>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</si>
  <si>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</si>
  <si>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</si>
  <si>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Основные параметры бюджета городского округа город Стерлитамак Республики Башкортостан на 2025 год 
и на плановый период 2026 и 2027 годов</t>
  </si>
  <si>
    <t>Исчисленная потребность 
на 2025 год</t>
  </si>
  <si>
    <t>Проект бюджета 
на 2027 год</t>
  </si>
  <si>
    <t>Исполнение за 2023 год</t>
  </si>
  <si>
    <t>Утвержденный бюджет 
на 2024 год</t>
  </si>
  <si>
    <t>Оценка исполнения 
бюджета за 2024 год</t>
  </si>
  <si>
    <t>Темп роста / снижения 
показателей оценки за 2024 год 
к факту 2023 года, %</t>
  </si>
  <si>
    <t>замена части дотации на дополнительный норматив отчисления</t>
  </si>
  <si>
    <t>увеличение дифференцированого норматива на 5%</t>
  </si>
  <si>
    <t>увеличение размера госпошлины, а также исходя из темпов роста предыдущих лет</t>
  </si>
  <si>
    <t>прогнозируется возврат части сумм, поступивших ранее по решениям суда</t>
  </si>
  <si>
    <t>окончание сроков выплат по приватизации муниципального имущества, отсутствие имущества для реализации</t>
  </si>
  <si>
    <t>Проект бюджета на 2027 год</t>
  </si>
  <si>
    <t>прогноз составлен с учетом складывающегося на протяжении нескольких периодов темпов роста поступлений</t>
  </si>
  <si>
    <t>Причины отклонений более 10 % проекта 2025 года 
от оценки 2024 года</t>
  </si>
  <si>
    <t>Темп роста / снижения 
показателей проекта 2025  года 
к оценке 2024 года, %</t>
  </si>
  <si>
    <t>Темп роста / снижения 
показателей проекта 2027 года к проекту 2026 года, %</t>
  </si>
  <si>
    <t>Причины отклонений более 10 % проекта 2027 года 
от проекта 2026 года</t>
  </si>
  <si>
    <t>в 2024 году поступления планируются в рамках крупного заказа на оказание услуг МКУ "УКС" г.Стерлитамак в последующие периоды заключение контрактов на значительные суммы не прогнозируется</t>
  </si>
  <si>
    <t>прогноз администратора на основе темпов роста предыдущих лет</t>
  </si>
  <si>
    <t>Сведения к проекту решения о бюджете городского округа город Стерлитамак Республики Башкортостан на 2025 год и на плановый период 2026 и 2027 годов в сравнении с ожидаемым исполнением за 2024 год (оценкой 2024 года) и отчетом за 2023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</si>
</sst>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р_._-;\-* #,##0_р_._-;_-* &quot;-&quot;_р_._-;_-@_-"/>
    <numFmt numFmtId="165" formatCode="#,##0_ ;\-#,##0\ "/>
    <numFmt numFmtId="166" formatCode="#,##0.000_ ;\-#,##0.000\ "/>
    <numFmt numFmtId="167" formatCode="_-* #,##0.00&quot;р.&quot;_-;\-* #,##0.00&quot;р.&quot;_-;_-* &quot;-&quot;??&quot;р.&quot;_-;_-@_-"/>
    <numFmt numFmtId="168" formatCode="#,##0.0"/>
  </numFmts>
  <fonts count="3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b/>
      <sz val="14"/>
      <color rgb="FFC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i/>
      <sz val="16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7" fontId="7" fillId="0" borderId="0" applyFont="0" applyFill="0" applyBorder="0" applyAlignment="0" applyProtection="0"/>
    <xf numFmtId="0" fontId="17" fillId="0" borderId="0"/>
    <xf numFmtId="0" fontId="7" fillId="0" borderId="0">
      <protection locked="0"/>
    </xf>
  </cellStyleXfs>
  <cellXfs count="183">
    <xf numFmtId="0" fontId="0" fillId="0" borderId="0" xfId="0"/>
    <xf numFmtId="3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3" fillId="0" borderId="0" xfId="0" applyNumberFormat="1" applyFont="1" applyFill="1" applyAlignment="1">
      <alignment wrapText="1"/>
    </xf>
    <xf numFmtId="164" fontId="6" fillId="0" borderId="0" xfId="0" applyNumberFormat="1" applyFont="1" applyFill="1" applyAlignment="1">
      <alignment wrapText="1"/>
    </xf>
    <xf numFmtId="164" fontId="4" fillId="0" borderId="0" xfId="0" applyNumberFormat="1" applyFont="1" applyFill="1" applyAlignment="1">
      <alignment wrapText="1"/>
    </xf>
    <xf numFmtId="164" fontId="2" fillId="2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wrapText="1"/>
    </xf>
    <xf numFmtId="0" fontId="0" fillId="0" borderId="0" xfId="0" applyFill="1" applyAlignment="1">
      <alignment wrapText="1"/>
    </xf>
    <xf numFmtId="164" fontId="2" fillId="0" borderId="0" xfId="0" applyNumberFormat="1" applyFont="1" applyFill="1" applyAlignment="1">
      <alignment horizontal="left" wrapText="1"/>
    </xf>
    <xf numFmtId="3" fontId="0" fillId="0" borderId="0" xfId="0" applyNumberFormat="1" applyFill="1" applyAlignment="1">
      <alignment wrapText="1"/>
    </xf>
    <xf numFmtId="0" fontId="2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right" wrapText="1"/>
      <protection locked="0"/>
    </xf>
    <xf numFmtId="4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4" borderId="1" xfId="0" applyNumberFormat="1" applyFont="1" applyFill="1" applyBorder="1" applyAlignment="1" applyProtection="1">
      <alignment horizontal="center" vertical="center"/>
      <protection locked="0"/>
    </xf>
    <xf numFmtId="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top" wrapText="1"/>
      <protection locked="0"/>
    </xf>
    <xf numFmtId="0" fontId="1" fillId="0" borderId="0" xfId="0" applyFont="1" applyProtection="1"/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10" fillId="0" borderId="0" xfId="0" applyFont="1" applyAlignment="1" applyProtection="1">
      <alignment horizontal="left" wrapText="1"/>
    </xf>
    <xf numFmtId="3" fontId="11" fillId="0" borderId="0" xfId="0" applyNumberFormat="1" applyFont="1" applyFill="1" applyBorder="1" applyAlignment="1" applyProtection="1">
      <alignment horizontal="right" wrapText="1"/>
    </xf>
    <xf numFmtId="0" fontId="20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top" wrapText="1"/>
    </xf>
    <xf numFmtId="0" fontId="10" fillId="0" borderId="2" xfId="0" applyFont="1" applyBorder="1" applyAlignment="1" applyProtection="1"/>
    <xf numFmtId="0" fontId="10" fillId="0" borderId="2" xfId="0" applyFont="1" applyBorder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wrapText="1"/>
    </xf>
    <xf numFmtId="0" fontId="8" fillId="0" borderId="0" xfId="0" applyFont="1" applyProtection="1"/>
    <xf numFmtId="0" fontId="11" fillId="0" borderId="1" xfId="0" applyNumberFormat="1" applyFont="1" applyFill="1" applyBorder="1" applyAlignment="1" applyProtection="1">
      <alignment horizontal="left" vertical="top" wrapText="1"/>
    </xf>
    <xf numFmtId="164" fontId="3" fillId="0" borderId="0" xfId="0" applyNumberFormat="1" applyFont="1" applyFill="1" applyAlignment="1" applyProtection="1">
      <alignment vertical="center" wrapText="1"/>
    </xf>
    <xf numFmtId="0" fontId="1" fillId="0" borderId="0" xfId="0" applyFont="1" applyFill="1" applyProtection="1"/>
    <xf numFmtId="4" fontId="9" fillId="5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left" vertical="top" wrapText="1"/>
    </xf>
    <xf numFmtId="0" fontId="9" fillId="0" borderId="0" xfId="0" applyNumberFormat="1" applyFont="1" applyFill="1" applyAlignment="1" applyProtection="1">
      <alignment horizontal="left" vertical="top" wrapText="1"/>
    </xf>
    <xf numFmtId="0" fontId="13" fillId="3" borderId="0" xfId="0" applyFont="1" applyFill="1" applyAlignment="1" applyProtection="1"/>
    <xf numFmtId="3" fontId="18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/>
    <xf numFmtId="0" fontId="10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31" fillId="0" borderId="8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8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0" fontId="15" fillId="9" borderId="8" xfId="0" applyFont="1" applyFill="1" applyBorder="1" applyAlignment="1">
      <alignment vertical="center" wrapText="1"/>
    </xf>
    <xf numFmtId="0" fontId="15" fillId="10" borderId="8" xfId="0" applyFont="1" applyFill="1" applyBorder="1" applyAlignment="1">
      <alignment vertical="center" wrapText="1"/>
    </xf>
    <xf numFmtId="0" fontId="30" fillId="6" borderId="8" xfId="0" applyFont="1" applyFill="1" applyBorder="1" applyAlignment="1">
      <alignment vertical="center" wrapText="1"/>
    </xf>
    <xf numFmtId="4" fontId="30" fillId="6" borderId="9" xfId="0" applyNumberFormat="1" applyFont="1" applyFill="1" applyBorder="1" applyAlignment="1">
      <alignment vertical="center" wrapText="1"/>
    </xf>
    <xf numFmtId="168" fontId="31" fillId="8" borderId="9" xfId="0" applyNumberFormat="1" applyFont="1" applyFill="1" applyBorder="1" applyAlignment="1">
      <alignment vertical="center" wrapText="1"/>
    </xf>
    <xf numFmtId="168" fontId="31" fillId="8" borderId="6" xfId="0" applyNumberFormat="1" applyFont="1" applyFill="1" applyBorder="1" applyAlignment="1">
      <alignment vertical="center" wrapText="1"/>
    </xf>
    <xf numFmtId="0" fontId="31" fillId="8" borderId="6" xfId="0" applyFont="1" applyFill="1" applyBorder="1" applyAlignment="1">
      <alignment vertical="center" wrapText="1"/>
    </xf>
    <xf numFmtId="0" fontId="31" fillId="8" borderId="8" xfId="0" applyFont="1" applyFill="1" applyBorder="1" applyAlignment="1">
      <alignment vertical="center" wrapText="1"/>
    </xf>
    <xf numFmtId="168" fontId="15" fillId="9" borderId="6" xfId="0" applyNumberFormat="1" applyFont="1" applyFill="1" applyBorder="1" applyAlignment="1">
      <alignment vertical="center" wrapText="1"/>
    </xf>
    <xf numFmtId="168" fontId="31" fillId="0" borderId="6" xfId="0" applyNumberFormat="1" applyFont="1" applyBorder="1" applyAlignment="1">
      <alignment vertical="center" wrapText="1"/>
    </xf>
    <xf numFmtId="168" fontId="15" fillId="7" borderId="6" xfId="0" applyNumberFormat="1" applyFont="1" applyFill="1" applyBorder="1" applyAlignment="1">
      <alignment vertical="center" wrapText="1"/>
    </xf>
    <xf numFmtId="168" fontId="30" fillId="0" borderId="6" xfId="0" applyNumberFormat="1" applyFont="1" applyBorder="1" applyAlignment="1">
      <alignment vertical="center" wrapText="1"/>
    </xf>
    <xf numFmtId="168" fontId="15" fillId="10" borderId="6" xfId="0" applyNumberFormat="1" applyFont="1" applyFill="1" applyBorder="1" applyAlignment="1">
      <alignment vertical="center" wrapText="1"/>
    </xf>
    <xf numFmtId="168" fontId="15" fillId="6" borderId="6" xfId="0" applyNumberFormat="1" applyFont="1" applyFill="1" applyBorder="1" applyAlignment="1">
      <alignment vertical="center" wrapText="1"/>
    </xf>
    <xf numFmtId="168" fontId="30" fillId="6" borderId="6" xfId="0" applyNumberFormat="1" applyFont="1" applyFill="1" applyBorder="1" applyAlignment="1">
      <alignment vertical="center" wrapText="1"/>
    </xf>
    <xf numFmtId="168" fontId="31" fillId="0" borderId="6" xfId="0" applyNumberFormat="1" applyFont="1" applyBorder="1" applyAlignment="1">
      <alignment horizontal="right" vertical="center" wrapText="1"/>
    </xf>
    <xf numFmtId="168" fontId="15" fillId="6" borderId="9" xfId="0" applyNumberFormat="1" applyFont="1" applyFill="1" applyBorder="1" applyAlignment="1">
      <alignment horizontal="center" vertical="center" wrapText="1"/>
    </xf>
    <xf numFmtId="168" fontId="30" fillId="6" borderId="9" xfId="0" applyNumberFormat="1" applyFont="1" applyFill="1" applyBorder="1" applyAlignment="1">
      <alignment vertical="center" wrapText="1"/>
    </xf>
    <xf numFmtId="168" fontId="31" fillId="0" borderId="9" xfId="0" applyNumberFormat="1" applyFont="1" applyBorder="1" applyAlignment="1">
      <alignment vertical="center" wrapText="1"/>
    </xf>
    <xf numFmtId="168" fontId="31" fillId="0" borderId="9" xfId="0" applyNumberFormat="1" applyFont="1" applyFill="1" applyBorder="1" applyAlignment="1">
      <alignment vertical="center" wrapText="1"/>
    </xf>
    <xf numFmtId="168" fontId="31" fillId="0" borderId="7" xfId="0" applyNumberFormat="1" applyFont="1" applyBorder="1" applyAlignment="1">
      <alignment vertical="center" wrapText="1"/>
    </xf>
    <xf numFmtId="168" fontId="10" fillId="0" borderId="0" xfId="0" applyNumberFormat="1" applyFont="1" applyAlignment="1">
      <alignment wrapText="1"/>
    </xf>
    <xf numFmtId="168" fontId="31" fillId="8" borderId="7" xfId="0" applyNumberFormat="1" applyFont="1" applyFill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0" borderId="10" xfId="0" applyFont="1" applyBorder="1"/>
    <xf numFmtId="0" fontId="32" fillId="0" borderId="10" xfId="0" applyFont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0" fontId="31" fillId="0" borderId="0" xfId="0" applyFont="1" applyBorder="1" applyAlignment="1">
      <alignment vertical="center" wrapText="1"/>
    </xf>
    <xf numFmtId="168" fontId="31" fillId="0" borderId="0" xfId="0" applyNumberFormat="1" applyFont="1" applyBorder="1" applyAlignment="1">
      <alignment vertical="center" wrapText="1"/>
    </xf>
    <xf numFmtId="168" fontId="31" fillId="0" borderId="0" xfId="0" applyNumberFormat="1" applyFont="1" applyFill="1" applyBorder="1" applyAlignment="1">
      <alignment vertical="center" wrapText="1"/>
    </xf>
    <xf numFmtId="0" fontId="9" fillId="5" borderId="1" xfId="0" applyNumberFormat="1" applyFont="1" applyFill="1" applyBorder="1" applyAlignment="1" applyProtection="1">
      <alignment horizontal="left" vertical="top" wrapText="1"/>
    </xf>
    <xf numFmtId="164" fontId="35" fillId="0" borderId="0" xfId="0" applyNumberFormat="1" applyFont="1" applyFill="1" applyAlignment="1">
      <alignment vertical="top" wrapText="1"/>
    </xf>
    <xf numFmtId="4" fontId="9" fillId="5" borderId="4" xfId="0" applyNumberFormat="1" applyFont="1" applyFill="1" applyBorder="1" applyAlignment="1" applyProtection="1">
      <alignment horizontal="center" vertical="center" wrapText="1"/>
    </xf>
    <xf numFmtId="4" fontId="11" fillId="0" borderId="1" xfId="0" applyNumberFormat="1" applyFont="1" applyFill="1" applyBorder="1" applyAlignment="1" applyProtection="1">
      <alignment horizontal="center" vertical="center" wrapText="1"/>
    </xf>
    <xf numFmtId="3" fontId="11" fillId="0" borderId="0" xfId="0" applyNumberFormat="1" applyFont="1" applyFill="1" applyBorder="1" applyAlignment="1" applyProtection="1">
      <alignment horizontal="left" vertical="top" wrapText="1"/>
    </xf>
    <xf numFmtId="3" fontId="26" fillId="0" borderId="0" xfId="0" applyNumberFormat="1" applyFont="1" applyFill="1" applyBorder="1" applyAlignment="1" applyProtection="1">
      <alignment wrapText="1"/>
    </xf>
    <xf numFmtId="3" fontId="19" fillId="0" borderId="0" xfId="0" applyNumberFormat="1" applyFont="1" applyFill="1" applyBorder="1" applyAlignment="1" applyProtection="1"/>
    <xf numFmtId="3" fontId="11" fillId="0" borderId="0" xfId="0" applyNumberFormat="1" applyFont="1" applyFill="1" applyBorder="1" applyAlignment="1" applyProtection="1">
      <alignment wrapText="1"/>
    </xf>
    <xf numFmtId="3" fontId="11" fillId="0" borderId="0" xfId="0" applyNumberFormat="1" applyFont="1" applyFill="1" applyAlignment="1" applyProtection="1">
      <alignment wrapText="1"/>
    </xf>
    <xf numFmtId="0" fontId="11" fillId="0" borderId="0" xfId="0" applyNumberFormat="1" applyFont="1" applyFill="1" applyBorder="1" applyAlignment="1" applyProtection="1">
      <alignment horizontal="left" vertical="top" wrapText="1"/>
    </xf>
    <xf numFmtId="164" fontId="11" fillId="0" borderId="0" xfId="0" applyNumberFormat="1" applyFont="1" applyFill="1" applyBorder="1" applyAlignment="1" applyProtection="1">
      <alignment wrapText="1"/>
    </xf>
    <xf numFmtId="165" fontId="11" fillId="0" borderId="0" xfId="0" applyNumberFormat="1" applyFont="1" applyFill="1" applyBorder="1" applyAlignment="1" applyProtection="1">
      <alignment wrapText="1"/>
    </xf>
    <xf numFmtId="164" fontId="11" fillId="0" borderId="0" xfId="0" applyNumberFormat="1" applyFont="1" applyFill="1" applyBorder="1" applyAlignment="1" applyProtection="1">
      <alignment horizontal="right" wrapText="1"/>
    </xf>
    <xf numFmtId="0" fontId="9" fillId="5" borderId="3" xfId="0" applyNumberFormat="1" applyFont="1" applyFill="1" applyBorder="1" applyAlignment="1" applyProtection="1">
      <alignment horizontal="center" vertical="center" wrapText="1"/>
    </xf>
    <xf numFmtId="0" fontId="9" fillId="5" borderId="1" xfId="0" applyNumberFormat="1" applyFont="1" applyFill="1" applyBorder="1" applyAlignment="1" applyProtection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1" fillId="4" borderId="1" xfId="0" applyNumberFormat="1" applyFont="1" applyFill="1" applyBorder="1" applyAlignment="1" applyProtection="1">
      <alignment horizontal="left" vertical="top" wrapText="1"/>
    </xf>
    <xf numFmtId="4" fontId="11" fillId="4" borderId="4" xfId="0" applyNumberFormat="1" applyFont="1" applyFill="1" applyBorder="1" applyAlignment="1" applyProtection="1">
      <alignment horizontal="center" vertical="center" wrapText="1"/>
    </xf>
    <xf numFmtId="4" fontId="11" fillId="4" borderId="1" xfId="0" applyNumberFormat="1" applyFont="1" applyFill="1" applyBorder="1" applyAlignment="1" applyProtection="1">
      <alignment horizontal="center" vertical="center"/>
    </xf>
    <xf numFmtId="0" fontId="22" fillId="5" borderId="1" xfId="0" applyNumberFormat="1" applyFont="1" applyFill="1" applyBorder="1" applyAlignment="1" applyProtection="1">
      <alignment horizontal="left" vertical="center" wrapText="1"/>
    </xf>
    <xf numFmtId="3" fontId="23" fillId="4" borderId="1" xfId="1" applyNumberFormat="1" applyFont="1" applyFill="1" applyBorder="1" applyAlignment="1" applyProtection="1">
      <alignment horizontal="left" vertical="top" wrapText="1"/>
    </xf>
    <xf numFmtId="4" fontId="9" fillId="4" borderId="1" xfId="0" applyNumberFormat="1" applyFont="1" applyFill="1" applyBorder="1" applyAlignment="1" applyProtection="1">
      <alignment horizontal="center" vertical="center" wrapText="1"/>
    </xf>
    <xf numFmtId="3" fontId="16" fillId="0" borderId="1" xfId="1" applyNumberFormat="1" applyFont="1" applyFill="1" applyBorder="1" applyAlignment="1" applyProtection="1">
      <alignment horizontal="left" vertical="top" wrapText="1"/>
    </xf>
    <xf numFmtId="3" fontId="24" fillId="0" borderId="1" xfId="1" applyNumberFormat="1" applyFont="1" applyFill="1" applyBorder="1" applyAlignment="1" applyProtection="1">
      <alignment horizontal="left" vertical="top" wrapText="1"/>
    </xf>
    <xf numFmtId="4" fontId="9" fillId="4" borderId="4" xfId="0" applyNumberFormat="1" applyFont="1" applyFill="1" applyBorder="1" applyAlignment="1" applyProtection="1">
      <alignment horizontal="center" vertical="center" wrapText="1"/>
    </xf>
    <xf numFmtId="4" fontId="11" fillId="0" borderId="4" xfId="0" applyNumberFormat="1" applyFont="1" applyFill="1" applyBorder="1" applyAlignment="1" applyProtection="1">
      <alignment horizontal="center" vertical="center" wrapText="1"/>
    </xf>
    <xf numFmtId="3" fontId="9" fillId="4" borderId="1" xfId="1" applyNumberFormat="1" applyFont="1" applyFill="1" applyBorder="1" applyAlignment="1" applyProtection="1">
      <alignment horizontal="left" vertical="top" wrapText="1"/>
    </xf>
    <xf numFmtId="0" fontId="9" fillId="4" borderId="1" xfId="0" applyNumberFormat="1" applyFon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left" vertical="top" wrapText="1" indent="1"/>
    </xf>
    <xf numFmtId="3" fontId="4" fillId="0" borderId="0" xfId="0" applyNumberFormat="1" applyFont="1" applyFill="1" applyBorder="1" applyAlignment="1" applyProtection="1">
      <alignment horizontal="center" vertical="center" wrapText="1"/>
    </xf>
    <xf numFmtId="168" fontId="3" fillId="0" borderId="0" xfId="0" applyNumberFormat="1" applyFont="1" applyFill="1" applyBorder="1" applyAlignment="1" applyProtection="1">
      <alignment horizontal="right" vertical="top" wrapText="1"/>
    </xf>
    <xf numFmtId="168" fontId="2" fillId="0" borderId="0" xfId="0" applyNumberFormat="1" applyFont="1" applyFill="1" applyBorder="1" applyAlignment="1" applyProtection="1">
      <alignment horizontal="right" vertical="top" wrapText="1"/>
    </xf>
    <xf numFmtId="164" fontId="2" fillId="0" borderId="0" xfId="0" applyNumberFormat="1" applyFont="1" applyFill="1" applyAlignment="1" applyProtection="1">
      <alignment wrapText="1"/>
    </xf>
    <xf numFmtId="3" fontId="3" fillId="0" borderId="0" xfId="0" applyNumberFormat="1" applyFont="1" applyFill="1" applyAlignment="1" applyProtection="1">
      <alignment wrapText="1"/>
    </xf>
    <xf numFmtId="164" fontId="3" fillId="0" borderId="0" xfId="0" applyNumberFormat="1" applyFont="1" applyFill="1" applyAlignment="1" applyProtection="1">
      <alignment wrapText="1"/>
    </xf>
    <xf numFmtId="0" fontId="2" fillId="0" borderId="0" xfId="0" applyNumberFormat="1" applyFont="1" applyFill="1" applyAlignment="1" applyProtection="1">
      <alignment horizontal="left" vertical="top" wrapText="1"/>
    </xf>
    <xf numFmtId="0" fontId="13" fillId="3" borderId="0" xfId="0" applyFont="1" applyFill="1" applyProtection="1"/>
    <xf numFmtId="0" fontId="27" fillId="3" borderId="0" xfId="0" applyFont="1" applyFill="1" applyAlignment="1" applyProtection="1">
      <alignment wrapText="1"/>
    </xf>
    <xf numFmtId="0" fontId="15" fillId="4" borderId="3" xfId="0" applyFont="1" applyFill="1" applyBorder="1" applyAlignment="1" applyProtection="1">
      <alignment horizontal="center" vertical="center" wrapText="1"/>
      <protection locked="0"/>
    </xf>
    <xf numFmtId="0" fontId="15" fillId="4" borderId="3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5" fillId="5" borderId="5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vertical="top" wrapText="1"/>
    </xf>
    <xf numFmtId="4" fontId="13" fillId="4" borderId="1" xfId="0" applyNumberFormat="1" applyFont="1" applyFill="1" applyBorder="1" applyAlignment="1" applyProtection="1">
      <alignment vertical="top"/>
    </xf>
    <xf numFmtId="4" fontId="13" fillId="4" borderId="4" xfId="0" applyNumberFormat="1" applyFont="1" applyFill="1" applyBorder="1" applyAlignment="1" applyProtection="1">
      <alignment vertical="top"/>
      <protection locked="0"/>
    </xf>
    <xf numFmtId="4" fontId="13" fillId="4" borderId="1" xfId="0" applyNumberFormat="1" applyFont="1" applyFill="1" applyBorder="1" applyAlignment="1" applyProtection="1">
      <alignment vertical="top"/>
      <protection locked="0"/>
    </xf>
    <xf numFmtId="0" fontId="11" fillId="0" borderId="1" xfId="0" applyNumberFormat="1" applyFont="1" applyFill="1" applyBorder="1" applyAlignment="1" applyProtection="1">
      <alignment vertical="top" wrapText="1"/>
    </xf>
    <xf numFmtId="4" fontId="10" fillId="0" borderId="1" xfId="0" applyNumberFormat="1" applyFont="1" applyFill="1" applyBorder="1" applyAlignment="1" applyProtection="1">
      <alignment vertical="top"/>
    </xf>
    <xf numFmtId="4" fontId="10" fillId="0" borderId="4" xfId="0" applyNumberFormat="1" applyFont="1" applyFill="1" applyBorder="1" applyAlignment="1" applyProtection="1">
      <alignment vertical="top"/>
      <protection locked="0"/>
    </xf>
    <xf numFmtId="4" fontId="11" fillId="0" borderId="1" xfId="0" applyNumberFormat="1" applyFont="1" applyFill="1" applyBorder="1" applyAlignment="1" applyProtection="1">
      <alignment vertical="top" wrapText="1"/>
      <protection locked="0"/>
    </xf>
    <xf numFmtId="4" fontId="10" fillId="0" borderId="4" xfId="0" applyNumberFormat="1" applyFont="1" applyFill="1" applyBorder="1" applyAlignment="1" applyProtection="1">
      <alignment vertical="top" wrapText="1"/>
      <protection locked="0"/>
    </xf>
    <xf numFmtId="0" fontId="13" fillId="4" borderId="5" xfId="0" applyFont="1" applyFill="1" applyBorder="1" applyAlignment="1" applyProtection="1">
      <alignment vertical="top" wrapText="1"/>
    </xf>
    <xf numFmtId="0" fontId="11" fillId="0" borderId="5" xfId="0" applyNumberFormat="1" applyFont="1" applyFill="1" applyBorder="1" applyAlignment="1" applyProtection="1">
      <alignment vertical="top" wrapText="1"/>
    </xf>
    <xf numFmtId="4" fontId="13" fillId="4" borderId="1" xfId="0" applyNumberFormat="1" applyFont="1" applyFill="1" applyBorder="1" applyAlignment="1" applyProtection="1">
      <alignment horizontal="right" vertical="center"/>
    </xf>
    <xf numFmtId="4" fontId="13" fillId="4" borderId="1" xfId="0" applyNumberFormat="1" applyFont="1" applyFill="1" applyBorder="1" applyAlignment="1" applyProtection="1">
      <alignment horizontal="right" vertical="center"/>
      <protection locked="0"/>
    </xf>
    <xf numFmtId="4" fontId="13" fillId="4" borderId="1" xfId="0" applyNumberFormat="1" applyFont="1" applyFill="1" applyBorder="1" applyAlignment="1" applyProtection="1">
      <alignment horizontal="right"/>
      <protection locked="0"/>
    </xf>
    <xf numFmtId="4" fontId="10" fillId="0" borderId="1" xfId="0" applyNumberFormat="1" applyFont="1" applyFill="1" applyBorder="1" applyAlignment="1" applyProtection="1">
      <alignment horizontal="right" vertical="top"/>
    </xf>
    <xf numFmtId="4" fontId="10" fillId="0" borderId="4" xfId="0" applyNumberFormat="1" applyFont="1" applyFill="1" applyBorder="1" applyAlignment="1" applyProtection="1">
      <alignment horizontal="right" vertical="top" wrapText="1"/>
      <protection locked="0"/>
    </xf>
    <xf numFmtId="4" fontId="10" fillId="0" borderId="4" xfId="0" applyNumberFormat="1" applyFont="1" applyFill="1" applyBorder="1" applyAlignment="1" applyProtection="1">
      <alignment horizontal="right" vertical="top"/>
      <protection locked="0"/>
    </xf>
    <xf numFmtId="4" fontId="13" fillId="4" borderId="4" xfId="0" applyNumberFormat="1" applyFont="1" applyFill="1" applyBorder="1" applyAlignment="1" applyProtection="1">
      <alignment horizontal="right" vertical="top"/>
    </xf>
    <xf numFmtId="4" fontId="13" fillId="4" borderId="1" xfId="0" applyNumberFormat="1" applyFont="1" applyFill="1" applyBorder="1" applyAlignment="1" applyProtection="1">
      <alignment horizontal="right" vertical="top"/>
    </xf>
    <xf numFmtId="4" fontId="13" fillId="5" borderId="4" xfId="0" applyNumberFormat="1" applyFont="1" applyFill="1" applyBorder="1" applyAlignment="1" applyProtection="1">
      <alignment horizontal="right" vertical="top"/>
    </xf>
    <xf numFmtId="4" fontId="13" fillId="4" borderId="1" xfId="0" applyNumberFormat="1" applyFont="1" applyFill="1" applyBorder="1" applyAlignment="1" applyProtection="1">
      <alignment horizontal="right" vertical="top"/>
      <protection locked="0"/>
    </xf>
    <xf numFmtId="4" fontId="10" fillId="0" borderId="1" xfId="0" applyNumberFormat="1" applyFont="1" applyFill="1" applyBorder="1" applyAlignment="1" applyProtection="1">
      <alignment horizontal="right" vertical="top"/>
      <protection locked="0"/>
    </xf>
    <xf numFmtId="4" fontId="10" fillId="5" borderId="1" xfId="0" applyNumberFormat="1" applyFont="1" applyFill="1" applyBorder="1" applyAlignment="1" applyProtection="1">
      <alignment horizontal="right" vertical="top"/>
      <protection locked="0"/>
    </xf>
    <xf numFmtId="4" fontId="13" fillId="5" borderId="1" xfId="0" applyNumberFormat="1" applyFont="1" applyFill="1" applyBorder="1" applyAlignment="1" applyProtection="1">
      <alignment horizontal="right" vertical="top"/>
    </xf>
    <xf numFmtId="4" fontId="10" fillId="0" borderId="4" xfId="0" applyNumberFormat="1" applyFont="1" applyFill="1" applyBorder="1" applyAlignment="1" applyProtection="1">
      <alignment horizontal="left" vertical="top" wrapText="1"/>
      <protection locked="0"/>
    </xf>
    <xf numFmtId="4" fontId="13" fillId="4" borderId="4" xfId="0" applyNumberFormat="1" applyFont="1" applyFill="1" applyBorder="1" applyAlignment="1" applyProtection="1">
      <alignment horizontal="left" vertical="top" wrapText="1"/>
      <protection locked="0"/>
    </xf>
    <xf numFmtId="4" fontId="10" fillId="0" borderId="4" xfId="0" applyNumberFormat="1" applyFont="1" applyFill="1" applyBorder="1" applyAlignment="1" applyProtection="1">
      <alignment horizontal="left" vertical="top"/>
      <protection locked="0"/>
    </xf>
    <xf numFmtId="4" fontId="13" fillId="4" borderId="4" xfId="0" applyNumberFormat="1" applyFont="1" applyFill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top"/>
    </xf>
    <xf numFmtId="0" fontId="25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</xf>
    <xf numFmtId="3" fontId="11" fillId="0" borderId="0" xfId="0" applyNumberFormat="1" applyFont="1" applyFill="1" applyBorder="1" applyAlignment="1" applyProtection="1">
      <alignment wrapText="1"/>
    </xf>
    <xf numFmtId="0" fontId="12" fillId="0" borderId="0" xfId="0" applyFont="1" applyAlignment="1" applyProtection="1">
      <alignment wrapText="1"/>
    </xf>
    <xf numFmtId="3" fontId="18" fillId="0" borderId="0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NumberFormat="1" applyFont="1" applyFill="1" applyAlignment="1" applyProtection="1">
      <alignment horizontal="left" vertical="top" wrapText="1"/>
      <protection locked="0"/>
    </xf>
    <xf numFmtId="0" fontId="34" fillId="0" borderId="0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4" fontId="10" fillId="0" borderId="1" xfId="0" applyNumberFormat="1" applyFont="1" applyFill="1" applyBorder="1" applyAlignment="1" applyProtection="1">
      <alignment horizontal="center" vertical="top"/>
      <protection locked="0"/>
    </xf>
    <xf numFmtId="4" fontId="13" fillId="4" borderId="1" xfId="0" applyNumberFormat="1" applyFont="1" applyFill="1" applyBorder="1" applyAlignment="1" applyProtection="1">
      <alignment horizontal="center" vertical="top"/>
    </xf>
    <xf numFmtId="4" fontId="13" fillId="4" borderId="1" xfId="0" applyNumberFormat="1" applyFont="1" applyFill="1" applyBorder="1" applyAlignment="1" applyProtection="1">
      <alignment horizontal="center" vertical="center"/>
    </xf>
    <xf numFmtId="4" fontId="13" fillId="4" borderId="4" xfId="0" applyNumberFormat="1" applyFont="1" applyFill="1" applyBorder="1" applyAlignment="1" applyProtection="1">
      <alignment horizontal="center" vertical="top"/>
    </xf>
    <xf numFmtId="4" fontId="13" fillId="5" borderId="1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>
      <alignment horizontal="center" vertical="center"/>
    </xf>
    <xf numFmtId="4" fontId="10" fillId="5" borderId="1" xfId="0" applyNumberFormat="1" applyFont="1" applyFill="1" applyBorder="1" applyAlignment="1" applyProtection="1">
      <alignment horizontal="center" vertical="center"/>
      <protection locked="0"/>
    </xf>
    <xf numFmtId="4" fontId="13" fillId="5" borderId="4" xfId="0" applyNumberFormat="1" applyFont="1" applyFill="1" applyBorder="1" applyAlignment="1" applyProtection="1">
      <alignment horizontal="center" vertical="top"/>
    </xf>
    <xf numFmtId="4" fontId="13" fillId="5" borderId="1" xfId="0" applyNumberFormat="1" applyFont="1" applyFill="1" applyBorder="1" applyAlignment="1" applyProtection="1">
      <alignment horizontal="center" vertical="center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4" fontId="10" fillId="0" borderId="1" xfId="0" applyNumberFormat="1" applyFont="1" applyFill="1" applyBorder="1" applyAlignment="1" applyProtection="1">
      <alignment vertical="center"/>
    </xf>
    <xf numFmtId="4" fontId="10" fillId="0" borderId="1" xfId="0" applyNumberFormat="1" applyFont="1" applyFill="1" applyBorder="1" applyAlignment="1" applyProtection="1">
      <alignment horizontal="right" vertical="center"/>
    </xf>
    <xf numFmtId="4" fontId="10" fillId="5" borderId="1" xfId="0" applyNumberFormat="1" applyFont="1" applyFill="1" applyBorder="1" applyAlignment="1" applyProtection="1">
      <alignment horizontal="center" vertical="top"/>
      <protection locked="0"/>
    </xf>
  </cellXfs>
  <cellStyles count="4">
    <cellStyle name="Денежный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/>
  <dimension ref="A1:N38"/>
  <sheetViews>
    <sheetView view="pageBreakPreview" zoomScale="50" zoomScaleNormal="70" zoomScaleSheetLayoutView="50" workbookViewId="0">
      <pane xSplit="1" ySplit="8" topLeftCell="B15" activePane="bottomRight" state="frozen"/>
      <selection pane="topRight" activeCell="B1" sqref="B1"/>
      <selection pane="bottomLeft" activeCell="A10" sqref="A10"/>
      <selection pane="bottomRight" activeCell="A21" sqref="A21"/>
    </sheetView>
  </sheetViews>
  <sheetFormatPr defaultColWidth="9.140625" defaultRowHeight="15.75" x14ac:dyDescent="0.25"/>
  <cols>
    <col min="1" max="1" width="125.7109375" style="24" customWidth="1"/>
    <col min="2" max="7" width="23.85546875" style="24" customWidth="1"/>
    <col min="8" max="8" width="30.5703125" style="24" customWidth="1"/>
    <col min="9" max="10" width="23.85546875" style="24" customWidth="1"/>
    <col min="11" max="11" width="29.28515625" style="24" customWidth="1"/>
    <col min="12" max="13" width="23.85546875" style="24" customWidth="1"/>
    <col min="14" max="14" width="29" style="24" customWidth="1"/>
    <col min="15" max="16384" width="9.140625" style="24"/>
  </cols>
  <sheetData>
    <row r="1" spans="1:14" ht="90" customHeight="1" x14ac:dyDescent="0.3">
      <c r="I1" s="25"/>
      <c r="J1" s="26"/>
      <c r="K1" s="26"/>
      <c r="L1" s="161"/>
      <c r="M1" s="161"/>
      <c r="N1" s="161"/>
    </row>
    <row r="2" spans="1:14" ht="18.75" x14ac:dyDescent="0.3">
      <c r="J2" s="27"/>
      <c r="K2" s="27"/>
      <c r="N2" s="28" t="s">
        <v>66</v>
      </c>
    </row>
    <row r="3" spans="1:14" ht="30.75" customHeight="1" x14ac:dyDescent="0.25">
      <c r="A3" s="160" t="s">
        <v>122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</row>
    <row r="4" spans="1:14" ht="27" x14ac:dyDescent="0.25">
      <c r="A4" s="29"/>
      <c r="B4" s="29"/>
      <c r="C4" s="29"/>
      <c r="D4" s="30"/>
      <c r="E4" s="159"/>
      <c r="F4" s="159"/>
      <c r="G4" s="29"/>
      <c r="H4" s="29"/>
      <c r="I4" s="29"/>
      <c r="J4" s="29"/>
      <c r="K4" s="29"/>
      <c r="L4" s="29"/>
      <c r="M4" s="29"/>
    </row>
    <row r="5" spans="1:14" ht="18.75" x14ac:dyDescent="0.3">
      <c r="I5" s="31"/>
      <c r="J5" s="31"/>
      <c r="K5" s="31"/>
      <c r="L5" s="31"/>
      <c r="M5" s="31"/>
      <c r="N5" s="32" t="s">
        <v>47</v>
      </c>
    </row>
    <row r="6" spans="1:14" s="33" customFormat="1" ht="131.25" customHeight="1" x14ac:dyDescent="0.25">
      <c r="A6" s="127" t="s">
        <v>48</v>
      </c>
      <c r="B6" s="128" t="s">
        <v>105</v>
      </c>
      <c r="C6" s="128" t="s">
        <v>106</v>
      </c>
      <c r="D6" s="128" t="s">
        <v>107</v>
      </c>
      <c r="E6" s="130" t="s">
        <v>108</v>
      </c>
      <c r="F6" s="129" t="s">
        <v>69</v>
      </c>
      <c r="G6" s="127" t="s">
        <v>117</v>
      </c>
      <c r="H6" s="126" t="s">
        <v>116</v>
      </c>
      <c r="I6" s="129" t="s">
        <v>71</v>
      </c>
      <c r="J6" s="127" t="s">
        <v>72</v>
      </c>
      <c r="K6" s="126" t="s">
        <v>73</v>
      </c>
      <c r="L6" s="129" t="s">
        <v>114</v>
      </c>
      <c r="M6" s="127" t="s">
        <v>118</v>
      </c>
      <c r="N6" s="126" t="s">
        <v>119</v>
      </c>
    </row>
    <row r="7" spans="1:14" ht="13.5" customHeight="1" x14ac:dyDescent="0.25">
      <c r="A7" s="34">
        <v>1</v>
      </c>
      <c r="B7" s="34">
        <v>4</v>
      </c>
      <c r="C7" s="34">
        <v>6</v>
      </c>
      <c r="D7" s="34">
        <v>10</v>
      </c>
      <c r="E7" s="34">
        <v>13</v>
      </c>
      <c r="F7" s="34">
        <v>14</v>
      </c>
      <c r="G7" s="34">
        <v>16</v>
      </c>
      <c r="H7" s="34">
        <v>17</v>
      </c>
      <c r="I7" s="34">
        <v>18</v>
      </c>
      <c r="J7" s="34">
        <v>20</v>
      </c>
      <c r="K7" s="34">
        <v>21</v>
      </c>
      <c r="L7" s="34">
        <v>22</v>
      </c>
      <c r="M7" s="34">
        <v>24</v>
      </c>
      <c r="N7" s="34">
        <v>25</v>
      </c>
    </row>
    <row r="8" spans="1:14" s="36" customFormat="1" ht="18.75" x14ac:dyDescent="0.3">
      <c r="A8" s="35" t="s">
        <v>67</v>
      </c>
      <c r="B8" s="172">
        <f>B9+B22</f>
        <v>2975977.5089999996</v>
      </c>
      <c r="C8" s="172">
        <f>C9+C22</f>
        <v>2761665</v>
      </c>
      <c r="D8" s="172">
        <f>D9+D22</f>
        <v>3025738.0999999996</v>
      </c>
      <c r="E8" s="142">
        <f t="shared" ref="E8:E20" si="0">D8/B8*100</f>
        <v>101.67207550626686</v>
      </c>
      <c r="F8" s="178">
        <f>F9+F22</f>
        <v>3442561</v>
      </c>
      <c r="G8" s="142">
        <f t="shared" ref="G8:G20" si="1">F8/D8*100</f>
        <v>113.77590809991125</v>
      </c>
      <c r="H8" s="143"/>
      <c r="I8" s="178">
        <f>I9+I22</f>
        <v>3513920</v>
      </c>
      <c r="J8" s="142">
        <f>I8/F8*100</f>
        <v>102.07284634898264</v>
      </c>
      <c r="K8" s="143"/>
      <c r="L8" s="178">
        <f>L9+L22</f>
        <v>3631082</v>
      </c>
      <c r="M8" s="142">
        <f>L8/I8*100</f>
        <v>103.33422502504325</v>
      </c>
      <c r="N8" s="144"/>
    </row>
    <row r="9" spans="1:14" s="36" customFormat="1" ht="18.75" x14ac:dyDescent="0.25">
      <c r="A9" s="131" t="s">
        <v>62</v>
      </c>
      <c r="B9" s="173">
        <f>B10+B11+B12+B13+B14+B15+B16+B17+B18+B19+B20+B21</f>
        <v>1811789.6389999997</v>
      </c>
      <c r="C9" s="173">
        <f>C10+C11+C12+C13+C14+C15+C16+C17+C18+C19+C20+C21</f>
        <v>2214337</v>
      </c>
      <c r="D9" s="173">
        <f>D10+D11+D12+D13+D14+D15+D16+D17+D18+D19+D20+D21</f>
        <v>2337239.2999999998</v>
      </c>
      <c r="E9" s="149">
        <f t="shared" si="0"/>
        <v>129.00169256349304</v>
      </c>
      <c r="F9" s="177">
        <f>F10+F11+F12+F13+F14+F15+F16+F17+F18+F19+F20+F21</f>
        <v>2864550</v>
      </c>
      <c r="G9" s="132">
        <f t="shared" si="1"/>
        <v>122.5612627684294</v>
      </c>
      <c r="H9" s="133"/>
      <c r="I9" s="177">
        <f>I10+I11+I12+I13+I14+I15+I16+I17+I18+I19+I20+I21</f>
        <v>2951734</v>
      </c>
      <c r="J9" s="132">
        <f>I9/F9*100</f>
        <v>103.04354959766803</v>
      </c>
      <c r="K9" s="133"/>
      <c r="L9" s="177">
        <f>L10+L11+L12+L13+L14+L15+L16+L17+L18+L19+L20+L21</f>
        <v>3068596</v>
      </c>
      <c r="M9" s="132">
        <f>L9/I9*100</f>
        <v>103.95909658526141</v>
      </c>
      <c r="N9" s="134"/>
    </row>
    <row r="10" spans="1:14" s="38" customFormat="1" ht="56.25" x14ac:dyDescent="0.25">
      <c r="A10" s="135" t="s">
        <v>98</v>
      </c>
      <c r="B10" s="167">
        <v>913088.02599999995</v>
      </c>
      <c r="C10" s="167">
        <v>1023874</v>
      </c>
      <c r="D10" s="167">
        <v>1149232</v>
      </c>
      <c r="E10" s="181">
        <f t="shared" si="0"/>
        <v>125.86212580560114</v>
      </c>
      <c r="F10" s="174">
        <v>1533634</v>
      </c>
      <c r="G10" s="180">
        <f t="shared" si="1"/>
        <v>133.44859871636015</v>
      </c>
      <c r="H10" s="179" t="s">
        <v>109</v>
      </c>
      <c r="I10" s="174">
        <v>1475953</v>
      </c>
      <c r="J10" s="180">
        <f>I10/F10*100</f>
        <v>96.23893314832614</v>
      </c>
      <c r="K10" s="137"/>
      <c r="L10" s="174">
        <v>1458367</v>
      </c>
      <c r="M10" s="136">
        <f>L10/I10*100</f>
        <v>98.808498644604541</v>
      </c>
      <c r="N10" s="138"/>
    </row>
    <row r="11" spans="1:14" s="38" customFormat="1" ht="18.75" x14ac:dyDescent="0.25">
      <c r="A11" s="135" t="s">
        <v>2</v>
      </c>
      <c r="B11" s="167">
        <v>17109.344000000001</v>
      </c>
      <c r="C11" s="167">
        <v>15789</v>
      </c>
      <c r="D11" s="167">
        <v>18328.3</v>
      </c>
      <c r="E11" s="181">
        <f t="shared" si="0"/>
        <v>107.12450459818913</v>
      </c>
      <c r="F11" s="174">
        <v>17609</v>
      </c>
      <c r="G11" s="180">
        <f t="shared" si="1"/>
        <v>96.075467992121474</v>
      </c>
      <c r="H11" s="137"/>
      <c r="I11" s="174">
        <v>18213</v>
      </c>
      <c r="J11" s="180">
        <f>I11/F11*100</f>
        <v>103.43006417173038</v>
      </c>
      <c r="K11" s="137"/>
      <c r="L11" s="174">
        <v>18678</v>
      </c>
      <c r="M11" s="136">
        <f>L11/I11*100</f>
        <v>102.55312139680449</v>
      </c>
      <c r="N11" s="139"/>
    </row>
    <row r="12" spans="1:14" s="38" customFormat="1" ht="131.25" x14ac:dyDescent="0.25">
      <c r="A12" s="135" t="s">
        <v>3</v>
      </c>
      <c r="B12" s="167">
        <v>472136.88799999998</v>
      </c>
      <c r="C12" s="167">
        <v>677649</v>
      </c>
      <c r="D12" s="167">
        <v>680000</v>
      </c>
      <c r="E12" s="181">
        <f t="shared" si="0"/>
        <v>144.0260266213302</v>
      </c>
      <c r="F12" s="174">
        <v>791746</v>
      </c>
      <c r="G12" s="180">
        <f t="shared" si="1"/>
        <v>116.43323529411764</v>
      </c>
      <c r="H12" s="179" t="s">
        <v>110</v>
      </c>
      <c r="I12" s="174">
        <v>880336</v>
      </c>
      <c r="J12" s="180">
        <f>I12/F12*100</f>
        <v>111.18919451440235</v>
      </c>
      <c r="K12" s="179" t="s">
        <v>115</v>
      </c>
      <c r="L12" s="174">
        <v>975968</v>
      </c>
      <c r="M12" s="136">
        <f>L12/I12*100</f>
        <v>110.86312498864071</v>
      </c>
      <c r="N12" s="179" t="s">
        <v>115</v>
      </c>
    </row>
    <row r="13" spans="1:14" s="38" customFormat="1" ht="18.75" x14ac:dyDescent="0.25">
      <c r="A13" s="135" t="s">
        <v>4</v>
      </c>
      <c r="B13" s="167">
        <v>-190.863</v>
      </c>
      <c r="C13" s="167"/>
      <c r="D13" s="167">
        <v>240</v>
      </c>
      <c r="E13" s="181">
        <f t="shared" si="0"/>
        <v>-125.74464406406689</v>
      </c>
      <c r="F13" s="174">
        <v>0</v>
      </c>
      <c r="G13" s="181">
        <f t="shared" si="1"/>
        <v>0</v>
      </c>
      <c r="H13" s="146"/>
      <c r="I13" s="174">
        <v>0</v>
      </c>
      <c r="J13" s="181" t="s">
        <v>101</v>
      </c>
      <c r="K13" s="147"/>
      <c r="L13" s="174">
        <v>0</v>
      </c>
      <c r="M13" s="145" t="s">
        <v>101</v>
      </c>
      <c r="N13" s="23"/>
    </row>
    <row r="14" spans="1:14" s="38" customFormat="1" ht="18.75" x14ac:dyDescent="0.25">
      <c r="A14" s="135" t="s">
        <v>5</v>
      </c>
      <c r="B14" s="167">
        <v>266.096</v>
      </c>
      <c r="C14" s="167">
        <v>250</v>
      </c>
      <c r="D14" s="167">
        <v>275</v>
      </c>
      <c r="E14" s="181">
        <f t="shared" si="0"/>
        <v>103.34616078407792</v>
      </c>
      <c r="F14" s="174">
        <v>280</v>
      </c>
      <c r="G14" s="181">
        <f t="shared" si="1"/>
        <v>101.81818181818181</v>
      </c>
      <c r="H14" s="146"/>
      <c r="I14" s="174">
        <v>280</v>
      </c>
      <c r="J14" s="181">
        <f t="shared" ref="J14:J20" si="2">I14/F14*100</f>
        <v>100</v>
      </c>
      <c r="K14" s="147"/>
      <c r="L14" s="174">
        <v>280</v>
      </c>
      <c r="M14" s="145">
        <f t="shared" ref="M14:M20" si="3">L14/I14*100</f>
        <v>100</v>
      </c>
      <c r="N14" s="23"/>
    </row>
    <row r="15" spans="1:14" s="38" customFormat="1" ht="18.75" x14ac:dyDescent="0.25">
      <c r="A15" s="135" t="s">
        <v>49</v>
      </c>
      <c r="B15" s="167">
        <v>29993.149000000001</v>
      </c>
      <c r="C15" s="167">
        <v>75042</v>
      </c>
      <c r="D15" s="167">
        <v>75000</v>
      </c>
      <c r="E15" s="181">
        <f t="shared" si="0"/>
        <v>250.05710470747835</v>
      </c>
      <c r="F15" s="174">
        <v>80000</v>
      </c>
      <c r="G15" s="181">
        <f t="shared" si="1"/>
        <v>106.66666666666667</v>
      </c>
      <c r="H15" s="155"/>
      <c r="I15" s="174">
        <v>87200</v>
      </c>
      <c r="J15" s="181">
        <f t="shared" si="2"/>
        <v>109.00000000000001</v>
      </c>
      <c r="K15" s="147"/>
      <c r="L15" s="174">
        <v>94700</v>
      </c>
      <c r="M15" s="145">
        <f t="shared" si="3"/>
        <v>108.60091743119267</v>
      </c>
      <c r="N15" s="23"/>
    </row>
    <row r="16" spans="1:14" s="38" customFormat="1" ht="18.75" x14ac:dyDescent="0.25">
      <c r="A16" s="135" t="s">
        <v>6</v>
      </c>
      <c r="B16" s="167">
        <v>184313.307</v>
      </c>
      <c r="C16" s="167">
        <v>175500</v>
      </c>
      <c r="D16" s="167">
        <v>203500</v>
      </c>
      <c r="E16" s="181">
        <f t="shared" si="0"/>
        <v>110.40982515711684</v>
      </c>
      <c r="F16" s="174">
        <v>223850</v>
      </c>
      <c r="G16" s="181">
        <f t="shared" si="1"/>
        <v>110.00000000000001</v>
      </c>
      <c r="H16" s="155"/>
      <c r="I16" s="174">
        <v>246235</v>
      </c>
      <c r="J16" s="181">
        <f t="shared" si="2"/>
        <v>110.00000000000001</v>
      </c>
      <c r="K16" s="147"/>
      <c r="L16" s="174">
        <v>258546</v>
      </c>
      <c r="M16" s="145">
        <f t="shared" si="3"/>
        <v>104.99969541291856</v>
      </c>
      <c r="N16" s="23"/>
    </row>
    <row r="17" spans="1:14" s="38" customFormat="1" ht="18.75" x14ac:dyDescent="0.25">
      <c r="A17" s="135" t="s">
        <v>7</v>
      </c>
      <c r="B17" s="167">
        <v>20357.887999999999</v>
      </c>
      <c r="C17" s="167">
        <v>26603</v>
      </c>
      <c r="D17" s="167">
        <v>22000</v>
      </c>
      <c r="E17" s="181">
        <f t="shared" si="0"/>
        <v>108.06621983577078</v>
      </c>
      <c r="F17" s="174">
        <v>20437</v>
      </c>
      <c r="G17" s="181">
        <f t="shared" si="1"/>
        <v>92.895454545454541</v>
      </c>
      <c r="H17" s="155"/>
      <c r="I17" s="174">
        <v>19931</v>
      </c>
      <c r="J17" s="181">
        <f t="shared" si="2"/>
        <v>97.524098448891721</v>
      </c>
      <c r="K17" s="147"/>
      <c r="L17" s="174">
        <v>19523</v>
      </c>
      <c r="M17" s="145">
        <f t="shared" si="3"/>
        <v>97.952937634840197</v>
      </c>
      <c r="N17" s="23"/>
    </row>
    <row r="18" spans="1:14" s="38" customFormat="1" ht="96.75" customHeight="1" x14ac:dyDescent="0.25">
      <c r="A18" s="135" t="s">
        <v>8</v>
      </c>
      <c r="B18" s="167">
        <v>122779.23</v>
      </c>
      <c r="C18" s="167">
        <v>160001</v>
      </c>
      <c r="D18" s="167">
        <v>123114</v>
      </c>
      <c r="E18" s="181">
        <f t="shared" si="0"/>
        <v>100.27266012337755</v>
      </c>
      <c r="F18" s="174">
        <v>124914</v>
      </c>
      <c r="G18" s="181">
        <f t="shared" si="1"/>
        <v>101.46205955455918</v>
      </c>
      <c r="H18" s="155"/>
      <c r="I18" s="174">
        <v>125766</v>
      </c>
      <c r="J18" s="181">
        <f t="shared" si="2"/>
        <v>100.68206926365339</v>
      </c>
      <c r="K18" s="147"/>
      <c r="L18" s="174">
        <v>126634</v>
      </c>
      <c r="M18" s="145">
        <f t="shared" si="3"/>
        <v>100.69017063435268</v>
      </c>
      <c r="N18" s="23"/>
    </row>
    <row r="19" spans="1:14" s="38" customFormat="1" ht="75" x14ac:dyDescent="0.25">
      <c r="A19" s="135" t="s">
        <v>9</v>
      </c>
      <c r="B19" s="167">
        <v>559.74099999999999</v>
      </c>
      <c r="C19" s="167">
        <v>3037</v>
      </c>
      <c r="D19" s="167">
        <v>590</v>
      </c>
      <c r="E19" s="181">
        <f t="shared" si="0"/>
        <v>105.40589308269361</v>
      </c>
      <c r="F19" s="174">
        <v>680</v>
      </c>
      <c r="G19" s="181">
        <f t="shared" si="1"/>
        <v>115.2542372881356</v>
      </c>
      <c r="H19" s="179" t="s">
        <v>121</v>
      </c>
      <c r="I19" s="174">
        <v>720</v>
      </c>
      <c r="J19" s="181">
        <f t="shared" si="2"/>
        <v>105.88235294117648</v>
      </c>
      <c r="K19" s="155"/>
      <c r="L19" s="174">
        <v>800</v>
      </c>
      <c r="M19" s="145">
        <f t="shared" si="3"/>
        <v>111.11111111111111</v>
      </c>
      <c r="N19" s="179" t="s">
        <v>121</v>
      </c>
    </row>
    <row r="20" spans="1:14" s="38" customFormat="1" ht="93.75" x14ac:dyDescent="0.25">
      <c r="A20" s="135" t="s">
        <v>50</v>
      </c>
      <c r="B20" s="167">
        <v>51375.504999999997</v>
      </c>
      <c r="C20" s="167">
        <v>56592</v>
      </c>
      <c r="D20" s="167">
        <v>64960</v>
      </c>
      <c r="E20" s="181">
        <f t="shared" si="0"/>
        <v>126.44157950369539</v>
      </c>
      <c r="F20" s="174">
        <v>71400</v>
      </c>
      <c r="G20" s="181">
        <f t="shared" si="1"/>
        <v>109.91379310344827</v>
      </c>
      <c r="H20" s="155"/>
      <c r="I20" s="174">
        <v>97100</v>
      </c>
      <c r="J20" s="181">
        <f t="shared" si="2"/>
        <v>135.99439775910363</v>
      </c>
      <c r="K20" s="179" t="s">
        <v>111</v>
      </c>
      <c r="L20" s="174">
        <v>115100</v>
      </c>
      <c r="M20" s="145">
        <f t="shared" si="3"/>
        <v>118.53759011328526</v>
      </c>
      <c r="N20" s="179" t="s">
        <v>111</v>
      </c>
    </row>
    <row r="21" spans="1:14" s="38" customFormat="1" ht="18.75" x14ac:dyDescent="0.25">
      <c r="A21" s="135" t="s">
        <v>63</v>
      </c>
      <c r="B21" s="167">
        <v>1.3280000000000001</v>
      </c>
      <c r="C21" s="167">
        <v>0</v>
      </c>
      <c r="D21" s="167">
        <v>0</v>
      </c>
      <c r="E21" s="145" t="s">
        <v>101</v>
      </c>
      <c r="F21" s="174">
        <v>0</v>
      </c>
      <c r="G21" s="145" t="s">
        <v>101</v>
      </c>
      <c r="H21" s="155"/>
      <c r="I21" s="174">
        <v>0</v>
      </c>
      <c r="J21" s="181" t="s">
        <v>101</v>
      </c>
      <c r="K21" s="157"/>
      <c r="L21" s="174">
        <v>0</v>
      </c>
      <c r="M21" s="145" t="s">
        <v>101</v>
      </c>
      <c r="N21" s="23"/>
    </row>
    <row r="22" spans="1:14" s="36" customFormat="1" ht="18.75" x14ac:dyDescent="0.25">
      <c r="A22" s="131" t="s">
        <v>64</v>
      </c>
      <c r="B22" s="148">
        <f>B23+B24+B25+B26+B27+B28</f>
        <v>1164187.8700000001</v>
      </c>
      <c r="C22" s="148">
        <f>C23+C24+C25+C26+C27+C28</f>
        <v>547328</v>
      </c>
      <c r="D22" s="148">
        <f>D23+D24+D25+D26+D27+D28</f>
        <v>688498.8</v>
      </c>
      <c r="E22" s="149">
        <f t="shared" ref="E22:E34" si="4">D22/B22*100</f>
        <v>59.139836253404695</v>
      </c>
      <c r="F22" s="177">
        <f>F23+F24+F25+F26+F27+F28</f>
        <v>578011</v>
      </c>
      <c r="G22" s="149">
        <f t="shared" ref="G22:G34" si="5">F22/D22*100</f>
        <v>83.952361282256405</v>
      </c>
      <c r="H22" s="156"/>
      <c r="I22" s="177">
        <f>I23+I24+I25+I26+I27+I28</f>
        <v>562186</v>
      </c>
      <c r="J22" s="142">
        <f t="shared" ref="J22:J27" si="6">I22/F22*100</f>
        <v>97.262162830811178</v>
      </c>
      <c r="K22" s="158"/>
      <c r="L22" s="150">
        <f>L23+L24+L25+L26+L27+L28</f>
        <v>562486</v>
      </c>
      <c r="M22" s="149">
        <f t="shared" ref="M22:M27" si="7">L22/I22*100</f>
        <v>100.05336312181379</v>
      </c>
      <c r="N22" s="151"/>
    </row>
    <row r="23" spans="1:14" s="38" customFormat="1" ht="37.5" x14ac:dyDescent="0.25">
      <c r="A23" s="135" t="s">
        <v>51</v>
      </c>
      <c r="B23" s="167">
        <v>544526.46200000006</v>
      </c>
      <c r="C23" s="167">
        <v>462920</v>
      </c>
      <c r="D23" s="167">
        <v>534056</v>
      </c>
      <c r="E23" s="181">
        <f t="shared" si="4"/>
        <v>98.07714358609077</v>
      </c>
      <c r="F23" s="174">
        <v>503330</v>
      </c>
      <c r="G23" s="181">
        <f t="shared" si="5"/>
        <v>94.246670761118693</v>
      </c>
      <c r="H23" s="155"/>
      <c r="I23" s="174">
        <v>503305</v>
      </c>
      <c r="J23" s="181">
        <f t="shared" si="6"/>
        <v>99.995033079689264</v>
      </c>
      <c r="K23" s="157"/>
      <c r="L23" s="174">
        <v>503505</v>
      </c>
      <c r="M23" s="145">
        <f t="shared" si="7"/>
        <v>100.03973733620765</v>
      </c>
      <c r="N23" s="23"/>
    </row>
    <row r="24" spans="1:14" s="38" customFormat="1" ht="75" x14ac:dyDescent="0.25">
      <c r="A24" s="135" t="s">
        <v>52</v>
      </c>
      <c r="B24" s="167">
        <v>4352.5290000000005</v>
      </c>
      <c r="C24" s="167">
        <v>4871</v>
      </c>
      <c r="D24" s="167">
        <v>4878</v>
      </c>
      <c r="E24" s="181">
        <f t="shared" si="4"/>
        <v>112.07277424228535</v>
      </c>
      <c r="F24" s="174">
        <v>3512</v>
      </c>
      <c r="G24" s="181">
        <f t="shared" si="5"/>
        <v>71.996719967199681</v>
      </c>
      <c r="H24" s="179" t="s">
        <v>112</v>
      </c>
      <c r="I24" s="174">
        <v>3512</v>
      </c>
      <c r="J24" s="181">
        <f t="shared" si="6"/>
        <v>100</v>
      </c>
      <c r="K24" s="157"/>
      <c r="L24" s="174">
        <v>3512</v>
      </c>
      <c r="M24" s="145">
        <f t="shared" si="7"/>
        <v>100</v>
      </c>
      <c r="N24" s="23"/>
    </row>
    <row r="25" spans="1:14" s="38" customFormat="1" ht="206.25" x14ac:dyDescent="0.25">
      <c r="A25" s="135" t="s">
        <v>53</v>
      </c>
      <c r="B25" s="167">
        <v>6249.9269999999997</v>
      </c>
      <c r="C25" s="167">
        <v>1000</v>
      </c>
      <c r="D25" s="167">
        <v>3000</v>
      </c>
      <c r="E25" s="181">
        <f t="shared" si="4"/>
        <v>48.000560646548351</v>
      </c>
      <c r="F25" s="174">
        <v>1300</v>
      </c>
      <c r="G25" s="181">
        <f t="shared" si="5"/>
        <v>43.333333333333336</v>
      </c>
      <c r="H25" s="179" t="s">
        <v>120</v>
      </c>
      <c r="I25" s="174">
        <v>1400</v>
      </c>
      <c r="J25" s="181">
        <f t="shared" si="6"/>
        <v>107.69230769230769</v>
      </c>
      <c r="K25" s="157"/>
      <c r="L25" s="174">
        <v>1500</v>
      </c>
      <c r="M25" s="145">
        <f t="shared" si="7"/>
        <v>107.14285714285714</v>
      </c>
      <c r="N25" s="23"/>
    </row>
    <row r="26" spans="1:14" s="38" customFormat="1" ht="150" x14ac:dyDescent="0.25">
      <c r="A26" s="135" t="s">
        <v>54</v>
      </c>
      <c r="B26" s="167">
        <v>586743.55000000005</v>
      </c>
      <c r="C26" s="167">
        <v>71100</v>
      </c>
      <c r="D26" s="167">
        <v>132003.20000000001</v>
      </c>
      <c r="E26" s="181">
        <f t="shared" si="4"/>
        <v>22.497597118877575</v>
      </c>
      <c r="F26" s="174">
        <v>59000</v>
      </c>
      <c r="G26" s="181">
        <f t="shared" si="5"/>
        <v>44.695886160335505</v>
      </c>
      <c r="H26" s="179" t="s">
        <v>113</v>
      </c>
      <c r="I26" s="174">
        <v>43100</v>
      </c>
      <c r="J26" s="181">
        <f t="shared" si="6"/>
        <v>73.050847457627128</v>
      </c>
      <c r="K26" s="179" t="s">
        <v>113</v>
      </c>
      <c r="L26" s="174">
        <v>43100</v>
      </c>
      <c r="M26" s="145">
        <f t="shared" si="7"/>
        <v>100</v>
      </c>
      <c r="N26" s="23"/>
    </row>
    <row r="27" spans="1:14" s="38" customFormat="1" ht="140.25" customHeight="1" x14ac:dyDescent="0.25">
      <c r="A27" s="135" t="s">
        <v>55</v>
      </c>
      <c r="B27" s="167">
        <v>19516.645</v>
      </c>
      <c r="C27" s="167">
        <v>7437</v>
      </c>
      <c r="D27" s="167">
        <v>10429.299999999999</v>
      </c>
      <c r="E27" s="181">
        <f t="shared" si="4"/>
        <v>53.437975635668934</v>
      </c>
      <c r="F27" s="174">
        <v>10869</v>
      </c>
      <c r="G27" s="181">
        <f t="shared" si="5"/>
        <v>104.21600682692032</v>
      </c>
      <c r="H27" s="155"/>
      <c r="I27" s="174">
        <v>10869</v>
      </c>
      <c r="J27" s="181">
        <f t="shared" si="6"/>
        <v>100</v>
      </c>
      <c r="K27" s="147"/>
      <c r="L27" s="174">
        <v>10869</v>
      </c>
      <c r="M27" s="145">
        <f t="shared" si="7"/>
        <v>100</v>
      </c>
      <c r="N27" s="23"/>
    </row>
    <row r="28" spans="1:14" s="38" customFormat="1" ht="18.75" x14ac:dyDescent="0.25">
      <c r="A28" s="135" t="s">
        <v>56</v>
      </c>
      <c r="B28" s="167">
        <v>2798.7570000000001</v>
      </c>
      <c r="C28" s="167">
        <v>0</v>
      </c>
      <c r="D28" s="167">
        <v>4132.3</v>
      </c>
      <c r="E28" s="145">
        <f t="shared" si="4"/>
        <v>147.64768788430007</v>
      </c>
      <c r="F28" s="174">
        <v>0</v>
      </c>
      <c r="G28" s="145">
        <f t="shared" si="5"/>
        <v>0</v>
      </c>
      <c r="H28" s="147"/>
      <c r="I28" s="174">
        <v>0</v>
      </c>
      <c r="J28" s="181" t="s">
        <v>101</v>
      </c>
      <c r="K28" s="147"/>
      <c r="L28" s="174">
        <v>0</v>
      </c>
      <c r="M28" s="145" t="s">
        <v>101</v>
      </c>
      <c r="N28" s="23"/>
    </row>
    <row r="29" spans="1:14" s="36" customFormat="1" ht="18.75" x14ac:dyDescent="0.25">
      <c r="A29" s="140" t="s">
        <v>45</v>
      </c>
      <c r="B29" s="171">
        <f t="shared" ref="B29:L29" si="8">B30+B35+B36+B37</f>
        <v>5080425.4219999993</v>
      </c>
      <c r="C29" s="171">
        <f t="shared" si="8"/>
        <v>4986921.5520000001</v>
      </c>
      <c r="D29" s="171">
        <f t="shared" si="8"/>
        <v>5876466.1634200001</v>
      </c>
      <c r="E29" s="145">
        <f t="shared" si="4"/>
        <v>115.66878116098052</v>
      </c>
      <c r="F29" s="171">
        <f t="shared" si="8"/>
        <v>5622931.5566500006</v>
      </c>
      <c r="G29" s="145">
        <f t="shared" si="5"/>
        <v>95.685594033567156</v>
      </c>
      <c r="H29" s="149">
        <f t="shared" si="8"/>
        <v>0</v>
      </c>
      <c r="I29" s="171">
        <f t="shared" si="8"/>
        <v>5937488.4339100001</v>
      </c>
      <c r="J29" s="145">
        <f t="shared" ref="J29:J34" si="9">I29/F29*100</f>
        <v>105.59417937228824</v>
      </c>
      <c r="K29" s="149">
        <f t="shared" si="8"/>
        <v>0</v>
      </c>
      <c r="L29" s="171">
        <f t="shared" si="8"/>
        <v>6189406.6891999999</v>
      </c>
      <c r="M29" s="149">
        <f t="shared" ref="M29:M34" si="10">L29/I29*100</f>
        <v>104.2428420382472</v>
      </c>
      <c r="N29" s="151"/>
    </row>
    <row r="30" spans="1:14" s="39" customFormat="1" ht="18.75" x14ac:dyDescent="0.25">
      <c r="A30" s="141" t="s">
        <v>11</v>
      </c>
      <c r="B30" s="168">
        <f t="shared" ref="B30:D30" si="11">B31+B32+B33+B34</f>
        <v>5120512.1989999991</v>
      </c>
      <c r="C30" s="168">
        <f t="shared" si="11"/>
        <v>4986921.5520000001</v>
      </c>
      <c r="D30" s="168">
        <f t="shared" si="11"/>
        <v>5879416.6767899999</v>
      </c>
      <c r="E30" s="145">
        <f t="shared" si="4"/>
        <v>114.82087041874853</v>
      </c>
      <c r="F30" s="175">
        <f>F31+F32+F33+F34</f>
        <v>5622931.5566500006</v>
      </c>
      <c r="G30" s="145">
        <f t="shared" si="5"/>
        <v>95.637575388175534</v>
      </c>
      <c r="H30" s="152"/>
      <c r="I30" s="175">
        <f t="shared" ref="I30" si="12">I31+I32+I33+I34</f>
        <v>5937488.4339100001</v>
      </c>
      <c r="J30" s="145">
        <f t="shared" si="9"/>
        <v>105.59417937228824</v>
      </c>
      <c r="K30" s="152"/>
      <c r="L30" s="175">
        <f t="shared" ref="L30" si="13">L31+L32+L33+L34</f>
        <v>6189406.6891999999</v>
      </c>
      <c r="M30" s="145">
        <f t="shared" si="10"/>
        <v>104.2428420382472</v>
      </c>
      <c r="N30" s="152"/>
    </row>
    <row r="31" spans="1:14" s="39" customFormat="1" ht="18.75" x14ac:dyDescent="0.25">
      <c r="A31" s="141" t="s">
        <v>57</v>
      </c>
      <c r="B31" s="169">
        <v>210802.655</v>
      </c>
      <c r="C31" s="169">
        <v>115737.217</v>
      </c>
      <c r="D31" s="169">
        <v>126838.25668000001</v>
      </c>
      <c r="E31" s="145">
        <f t="shared" si="4"/>
        <v>60.169193163150624</v>
      </c>
      <c r="F31" s="176">
        <v>21950.34</v>
      </c>
      <c r="G31" s="145">
        <f t="shared" si="5"/>
        <v>17.305772386464181</v>
      </c>
      <c r="H31" s="152"/>
      <c r="I31" s="176">
        <v>259821.26965999999</v>
      </c>
      <c r="J31" s="145">
        <f t="shared" si="9"/>
        <v>1183.6776544691334</v>
      </c>
      <c r="K31" s="152"/>
      <c r="L31" s="176">
        <v>48212.851900000001</v>
      </c>
      <c r="M31" s="145">
        <f t="shared" si="10"/>
        <v>18.556160534159098</v>
      </c>
      <c r="N31" s="152"/>
    </row>
    <row r="32" spans="1:14" s="39" customFormat="1" ht="18.75" x14ac:dyDescent="0.25">
      <c r="A32" s="141" t="s">
        <v>59</v>
      </c>
      <c r="B32" s="169">
        <v>1254607.8970000001</v>
      </c>
      <c r="C32" s="169">
        <v>1038238.375</v>
      </c>
      <c r="D32" s="169">
        <v>1592941.0534699999</v>
      </c>
      <c r="E32" s="145">
        <f t="shared" si="4"/>
        <v>126.96724269622541</v>
      </c>
      <c r="F32" s="176">
        <v>1231965.3245300001</v>
      </c>
      <c r="G32" s="145">
        <f t="shared" si="5"/>
        <v>77.339040377315627</v>
      </c>
      <c r="H32" s="152"/>
      <c r="I32" s="176">
        <v>1188928.75245</v>
      </c>
      <c r="J32" s="145">
        <f t="shared" si="9"/>
        <v>96.506673424723317</v>
      </c>
      <c r="K32" s="152"/>
      <c r="L32" s="176">
        <v>1443462.2248500001</v>
      </c>
      <c r="M32" s="145">
        <f t="shared" si="10"/>
        <v>121.40863965780022</v>
      </c>
      <c r="N32" s="152"/>
    </row>
    <row r="33" spans="1:14" s="39" customFormat="1" ht="18.75" x14ac:dyDescent="0.25">
      <c r="A33" s="141" t="s">
        <v>12</v>
      </c>
      <c r="B33" s="169">
        <v>3196916.0129999998</v>
      </c>
      <c r="C33" s="169">
        <v>3435994.04</v>
      </c>
      <c r="D33" s="169">
        <v>3741294.6888199998</v>
      </c>
      <c r="E33" s="145">
        <f t="shared" si="4"/>
        <v>117.02824452085474</v>
      </c>
      <c r="F33" s="176">
        <v>4186907.7681800001</v>
      </c>
      <c r="G33" s="145">
        <f t="shared" si="5"/>
        <v>111.910665061793</v>
      </c>
      <c r="H33" s="152"/>
      <c r="I33" s="176">
        <v>4308643.99345</v>
      </c>
      <c r="J33" s="145">
        <f t="shared" si="9"/>
        <v>102.90754494749517</v>
      </c>
      <c r="K33" s="152"/>
      <c r="L33" s="176">
        <v>4517434.1358099999</v>
      </c>
      <c r="M33" s="145">
        <f t="shared" si="10"/>
        <v>104.84584344117087</v>
      </c>
      <c r="N33" s="152"/>
    </row>
    <row r="34" spans="1:14" s="39" customFormat="1" ht="18.75" x14ac:dyDescent="0.25">
      <c r="A34" s="141" t="s">
        <v>13</v>
      </c>
      <c r="B34" s="169">
        <v>458185.63400000002</v>
      </c>
      <c r="C34" s="169">
        <v>396951.92</v>
      </c>
      <c r="D34" s="169">
        <v>418342.67781999998</v>
      </c>
      <c r="E34" s="145">
        <f t="shared" si="4"/>
        <v>91.304189126977292</v>
      </c>
      <c r="F34" s="176">
        <v>182108.12393999999</v>
      </c>
      <c r="G34" s="145">
        <f t="shared" si="5"/>
        <v>43.530850088968336</v>
      </c>
      <c r="H34" s="152"/>
      <c r="I34" s="176">
        <v>180094.41834999999</v>
      </c>
      <c r="J34" s="145">
        <f t="shared" si="9"/>
        <v>98.894225284170489</v>
      </c>
      <c r="K34" s="152"/>
      <c r="L34" s="176">
        <v>180297.47664000001</v>
      </c>
      <c r="M34" s="145">
        <f t="shared" si="10"/>
        <v>100.11275101797179</v>
      </c>
      <c r="N34" s="152"/>
    </row>
    <row r="35" spans="1:14" s="39" customFormat="1" ht="18.75" x14ac:dyDescent="0.25">
      <c r="A35" s="135" t="s">
        <v>58</v>
      </c>
      <c r="B35" s="170">
        <v>0</v>
      </c>
      <c r="C35" s="170">
        <v>0</v>
      </c>
      <c r="D35" s="170">
        <v>0</v>
      </c>
      <c r="E35" s="145" t="s">
        <v>101</v>
      </c>
      <c r="F35" s="182">
        <v>0</v>
      </c>
      <c r="G35" s="145" t="s">
        <v>101</v>
      </c>
      <c r="H35" s="152"/>
      <c r="I35" s="153">
        <v>0</v>
      </c>
      <c r="J35" s="145" t="s">
        <v>101</v>
      </c>
      <c r="K35" s="152"/>
      <c r="L35" s="153">
        <v>0</v>
      </c>
      <c r="M35" s="145" t="s">
        <v>101</v>
      </c>
      <c r="N35" s="152"/>
    </row>
    <row r="36" spans="1:14" s="39" customFormat="1" ht="37.5" x14ac:dyDescent="0.25">
      <c r="A36" s="135" t="s">
        <v>99</v>
      </c>
      <c r="B36" s="169">
        <v>2.101</v>
      </c>
      <c r="C36" s="169">
        <v>0</v>
      </c>
      <c r="D36" s="169">
        <v>2742.9491699999999</v>
      </c>
      <c r="E36" s="145" t="s">
        <v>101</v>
      </c>
      <c r="F36" s="182">
        <v>0</v>
      </c>
      <c r="G36" s="145" t="s">
        <v>101</v>
      </c>
      <c r="H36" s="152"/>
      <c r="I36" s="153">
        <v>0</v>
      </c>
      <c r="J36" s="145" t="s">
        <v>101</v>
      </c>
      <c r="K36" s="152"/>
      <c r="L36" s="153">
        <v>0</v>
      </c>
      <c r="M36" s="145" t="s">
        <v>101</v>
      </c>
      <c r="N36" s="152"/>
    </row>
    <row r="37" spans="1:14" s="39" customFormat="1" ht="37.5" x14ac:dyDescent="0.25">
      <c r="A37" s="135" t="s">
        <v>100</v>
      </c>
      <c r="B37" s="169">
        <v>-40088.877999999997</v>
      </c>
      <c r="C37" s="169">
        <v>0</v>
      </c>
      <c r="D37" s="169">
        <v>-5693.4625400000004</v>
      </c>
      <c r="E37" s="145" t="s">
        <v>101</v>
      </c>
      <c r="F37" s="182">
        <v>0</v>
      </c>
      <c r="G37" s="145" t="s">
        <v>101</v>
      </c>
      <c r="H37" s="152"/>
      <c r="I37" s="153">
        <v>0</v>
      </c>
      <c r="J37" s="145" t="s">
        <v>101</v>
      </c>
      <c r="K37" s="152"/>
      <c r="L37" s="153">
        <v>0</v>
      </c>
      <c r="M37" s="145" t="s">
        <v>101</v>
      </c>
      <c r="N37" s="152"/>
    </row>
    <row r="38" spans="1:14" s="36" customFormat="1" ht="18.75" x14ac:dyDescent="0.25">
      <c r="A38" s="131" t="s">
        <v>46</v>
      </c>
      <c r="B38" s="149">
        <f>B8+B29</f>
        <v>8056402.9309999989</v>
      </c>
      <c r="C38" s="149">
        <f>C8+C29</f>
        <v>7748586.5520000001</v>
      </c>
      <c r="D38" s="149">
        <f>D8+D29</f>
        <v>8902204.2634200007</v>
      </c>
      <c r="E38" s="149">
        <f>D38/B38*100</f>
        <v>110.49849839517667</v>
      </c>
      <c r="F38" s="154">
        <f>F8+F29</f>
        <v>9065492.5566500016</v>
      </c>
      <c r="G38" s="149">
        <f>F38/D38*100</f>
        <v>101.83424563622931</v>
      </c>
      <c r="H38" s="151"/>
      <c r="I38" s="154">
        <f>I8+I29</f>
        <v>9451408.4339100011</v>
      </c>
      <c r="J38" s="149">
        <f>I38/F38*100</f>
        <v>104.25697638433238</v>
      </c>
      <c r="K38" s="151"/>
      <c r="L38" s="154">
        <f>L8+L29</f>
        <v>9820488.689199999</v>
      </c>
      <c r="M38" s="149">
        <f>L38/I38*100</f>
        <v>103.90502915910187</v>
      </c>
      <c r="N38" s="151"/>
    </row>
  </sheetData>
  <customSheetViews>
    <customSheetView guid="{F1ECF7A2-D5A2-4BC9-A135-0FAC943E7DAD}" scale="50" showPageBreaks="1" printArea="1" showAutoFilter="1" view="pageBreakPreview">
      <pane xSplit="1" ySplit="9" topLeftCell="J143" activePane="bottomRight" state="frozen"/>
      <selection pane="bottomRight" activeCell="K41" sqref="K41"/>
      <pageMargins left="0.23622047244094491" right="0.23622047244094491" top="0.27559055118110237" bottom="0.27559055118110237" header="0.31496062992125984" footer="0.31496062992125984"/>
      <pageSetup paperSize="9" scale="32" orientation="landscape" r:id="rId1"/>
      <autoFilter ref="A7:Y169" xr:uid="{00000000-0000-0000-0000-000000000000}"/>
    </customSheetView>
    <customSheetView guid="{A1AB9400-BE49-4027-9900-51EF44F09259}" scale="50" showPageBreaks="1" printArea="1" showAutoFilter="1" view="pageBreakPreview">
      <pane xSplit="1" ySplit="9" topLeftCell="B10" activePane="bottomRight" state="frozen"/>
      <selection pane="bottomRight" activeCell="K12" sqref="K12"/>
      <pageMargins left="0.23622047244094491" right="0.23622047244094491" top="0.27559055118110237" bottom="0.27559055118110237" header="0.31496062992125984" footer="0.31496062992125984"/>
      <pageSetup paperSize="9" scale="32" orientation="landscape" r:id="rId2"/>
      <autoFilter ref="A7:Y169" xr:uid="{00000000-0000-0000-0000-000000000000}"/>
    </customSheetView>
  </customSheetViews>
  <mergeCells count="3">
    <mergeCell ref="E4:F4"/>
    <mergeCell ref="A3:N3"/>
    <mergeCell ref="L1:N1"/>
  </mergeCells>
  <pageMargins left="0.23622047244094491" right="0.23622047244094491" top="0.27559055118110237" bottom="0.27559055118110237" header="0.31496062992125984" footer="0.31496062992125984"/>
  <pageSetup paperSize="9" scale="3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6">
    <pageSetUpPr fitToPage="1"/>
  </sheetPr>
  <dimension ref="A1:AJ47"/>
  <sheetViews>
    <sheetView tabSelected="1" view="pageBreakPreview" zoomScale="60" zoomScaleNormal="100" workbookViewId="0">
      <pane ySplit="6" topLeftCell="A7" activePane="bottomLeft" state="frozen"/>
      <selection pane="bottomLeft" activeCell="F11" sqref="F11"/>
    </sheetView>
  </sheetViews>
  <sheetFormatPr defaultColWidth="9.140625" defaultRowHeight="15.75" x14ac:dyDescent="0.25"/>
  <cols>
    <col min="1" max="1" width="81.5703125" style="12" customWidth="1"/>
    <col min="2" max="2" width="28.140625" style="2" customWidth="1"/>
    <col min="3" max="3" width="26.42578125" style="13" customWidth="1"/>
    <col min="4" max="4" width="26.42578125" style="8" customWidth="1"/>
    <col min="5" max="6" width="26.42578125" style="2" customWidth="1"/>
    <col min="7" max="7" width="84.42578125" style="2" customWidth="1"/>
    <col min="8" max="8" width="15" style="2" bestFit="1" customWidth="1"/>
    <col min="9" max="16384" width="9.140625" style="2"/>
  </cols>
  <sheetData>
    <row r="1" spans="1:9" s="1" customFormat="1" ht="18.75" x14ac:dyDescent="0.3">
      <c r="A1" s="92"/>
      <c r="B1" s="92"/>
      <c r="C1" s="93"/>
      <c r="D1" s="162"/>
      <c r="E1" s="163"/>
      <c r="F1" s="163"/>
    </row>
    <row r="2" spans="1:9" s="1" customFormat="1" ht="20.25" customHeight="1" x14ac:dyDescent="0.3">
      <c r="A2" s="94"/>
      <c r="B2" s="95"/>
      <c r="C2" s="95"/>
      <c r="D2" s="95"/>
      <c r="E2" s="95"/>
      <c r="F2" s="95"/>
    </row>
    <row r="3" spans="1:9" s="1" customFormat="1" ht="21" customHeight="1" x14ac:dyDescent="0.3">
      <c r="A3" s="95"/>
      <c r="B3" s="95"/>
      <c r="C3" s="95"/>
      <c r="D3" s="96"/>
      <c r="E3" s="95"/>
      <c r="F3" s="28" t="s">
        <v>65</v>
      </c>
    </row>
    <row r="4" spans="1:9" ht="54" customHeight="1" x14ac:dyDescent="0.35">
      <c r="A4" s="164" t="s">
        <v>102</v>
      </c>
      <c r="B4" s="164"/>
      <c r="C4" s="164"/>
      <c r="D4" s="164"/>
      <c r="E4" s="164"/>
      <c r="F4" s="164"/>
    </row>
    <row r="5" spans="1:9" ht="18.75" x14ac:dyDescent="0.3">
      <c r="A5" s="97"/>
      <c r="B5" s="98"/>
      <c r="C5" s="99"/>
      <c r="D5" s="98"/>
      <c r="E5" s="98"/>
      <c r="F5" s="100" t="s">
        <v>47</v>
      </c>
    </row>
    <row r="6" spans="1:9" s="17" customFormat="1" ht="60" customHeight="1" x14ac:dyDescent="0.25">
      <c r="A6" s="101" t="s">
        <v>41</v>
      </c>
      <c r="B6" s="101" t="s">
        <v>103</v>
      </c>
      <c r="C6" s="101" t="s">
        <v>70</v>
      </c>
      <c r="D6" s="101" t="s">
        <v>42</v>
      </c>
      <c r="E6" s="102" t="s">
        <v>74</v>
      </c>
      <c r="F6" s="102" t="s">
        <v>104</v>
      </c>
    </row>
    <row r="7" spans="1:9" ht="18.75" x14ac:dyDescent="0.25">
      <c r="A7" s="103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</row>
    <row r="8" spans="1:9" s="3" customFormat="1" ht="18.75" x14ac:dyDescent="0.25">
      <c r="A8" s="88" t="s">
        <v>0</v>
      </c>
      <c r="B8" s="90" t="s">
        <v>44</v>
      </c>
      <c r="C8" s="90">
        <f>C9+C10</f>
        <v>9065492.5576200001</v>
      </c>
      <c r="D8" s="90" t="s">
        <v>44</v>
      </c>
      <c r="E8" s="90">
        <f>E9+E10</f>
        <v>9451408.4339100011</v>
      </c>
      <c r="F8" s="90">
        <f>F9+F10</f>
        <v>9820488.689199999</v>
      </c>
    </row>
    <row r="9" spans="1:9" s="5" customFormat="1" ht="18" customHeight="1" x14ac:dyDescent="0.25">
      <c r="A9" s="104" t="s">
        <v>1</v>
      </c>
      <c r="B9" s="105" t="s">
        <v>44</v>
      </c>
      <c r="C9" s="19">
        <v>3442561</v>
      </c>
      <c r="D9" s="105" t="s">
        <v>44</v>
      </c>
      <c r="E9" s="19">
        <v>3513920</v>
      </c>
      <c r="F9" s="19">
        <v>3631082</v>
      </c>
      <c r="G9" s="4"/>
      <c r="H9" s="4"/>
      <c r="I9" s="4"/>
    </row>
    <row r="10" spans="1:9" s="6" customFormat="1" ht="18.75" x14ac:dyDescent="0.25">
      <c r="A10" s="104" t="s">
        <v>10</v>
      </c>
      <c r="B10" s="105" t="s">
        <v>44</v>
      </c>
      <c r="C10" s="20">
        <v>5622931.5576200001</v>
      </c>
      <c r="D10" s="106" t="s">
        <v>44</v>
      </c>
      <c r="E10" s="20">
        <v>5937488.4339100001</v>
      </c>
      <c r="F10" s="20">
        <v>6189406.6891999999</v>
      </c>
      <c r="G10" s="7"/>
    </row>
    <row r="11" spans="1:9" ht="18.75" x14ac:dyDescent="0.25">
      <c r="A11" s="107" t="s">
        <v>43</v>
      </c>
      <c r="B11" s="90" t="s">
        <v>44</v>
      </c>
      <c r="C11" s="40">
        <f>C12+C19+C31+C37</f>
        <v>7913208.1299999999</v>
      </c>
      <c r="D11" s="90" t="s">
        <v>44</v>
      </c>
      <c r="E11" s="40">
        <f>E12+E19+E31+E37</f>
        <v>7830481.7299999995</v>
      </c>
      <c r="F11" s="40">
        <f>F12+F19+F31+F37</f>
        <v>7855921.5999999996</v>
      </c>
    </row>
    <row r="12" spans="1:9" s="8" customFormat="1" ht="60.75" x14ac:dyDescent="0.25">
      <c r="A12" s="108" t="s">
        <v>14</v>
      </c>
      <c r="B12" s="109">
        <f>B13+B16+B17+B18</f>
        <v>4675923.41</v>
      </c>
      <c r="C12" s="109">
        <f>C13+C16+C17+C18</f>
        <v>4675923.41</v>
      </c>
      <c r="D12" s="109">
        <f t="shared" ref="D12:D30" si="0">C12/B12*100</f>
        <v>100</v>
      </c>
      <c r="E12" s="109">
        <f>E13+E16+E17+E18</f>
        <v>4679467.8899999997</v>
      </c>
      <c r="F12" s="109">
        <f>F13+F16+F17+F18</f>
        <v>4682111.93</v>
      </c>
      <c r="G12" s="89" t="s">
        <v>95</v>
      </c>
    </row>
    <row r="13" spans="1:9" s="8" customFormat="1" ht="60" customHeight="1" x14ac:dyDescent="0.25">
      <c r="A13" s="110" t="s">
        <v>15</v>
      </c>
      <c r="B13" s="91">
        <f>B14+B15</f>
        <v>4494344.29</v>
      </c>
      <c r="C13" s="91">
        <f>C14+C15</f>
        <v>4494344.29</v>
      </c>
      <c r="D13" s="91">
        <f t="shared" si="0"/>
        <v>100</v>
      </c>
      <c r="E13" s="91">
        <f>E14+E15</f>
        <v>4494648.3499999996</v>
      </c>
      <c r="F13" s="91">
        <f>F14+F15</f>
        <v>4494344.29</v>
      </c>
    </row>
    <row r="14" spans="1:9" s="8" customFormat="1" ht="18.75" x14ac:dyDescent="0.25">
      <c r="A14" s="111" t="s">
        <v>16</v>
      </c>
      <c r="B14" s="22">
        <v>449146.79</v>
      </c>
      <c r="C14" s="22">
        <v>449146.79</v>
      </c>
      <c r="D14" s="91">
        <f t="shared" si="0"/>
        <v>100</v>
      </c>
      <c r="E14" s="22">
        <v>449146.79</v>
      </c>
      <c r="F14" s="22">
        <v>449146.79</v>
      </c>
    </row>
    <row r="15" spans="1:9" s="8" customFormat="1" ht="20.25" customHeight="1" x14ac:dyDescent="0.25">
      <c r="A15" s="111" t="s">
        <v>17</v>
      </c>
      <c r="B15" s="22">
        <v>4045197.5</v>
      </c>
      <c r="C15" s="22">
        <v>4045197.5</v>
      </c>
      <c r="D15" s="91">
        <f t="shared" si="0"/>
        <v>100</v>
      </c>
      <c r="E15" s="22">
        <v>4045501.56</v>
      </c>
      <c r="F15" s="22">
        <v>4045197.5</v>
      </c>
    </row>
    <row r="16" spans="1:9" s="8" customFormat="1" ht="18.75" x14ac:dyDescent="0.25">
      <c r="A16" s="110" t="s">
        <v>18</v>
      </c>
      <c r="B16" s="22"/>
      <c r="C16" s="22"/>
      <c r="D16" s="91" t="e">
        <f t="shared" si="0"/>
        <v>#DIV/0!</v>
      </c>
      <c r="E16" s="22"/>
      <c r="F16" s="22"/>
    </row>
    <row r="17" spans="1:36" ht="18.75" x14ac:dyDescent="0.25">
      <c r="A17" s="37" t="s">
        <v>19</v>
      </c>
      <c r="B17" s="22">
        <v>181579.12</v>
      </c>
      <c r="C17" s="22">
        <v>181579.12</v>
      </c>
      <c r="D17" s="91">
        <f t="shared" si="0"/>
        <v>100</v>
      </c>
      <c r="E17" s="22">
        <v>184819.54</v>
      </c>
      <c r="F17" s="22">
        <v>187767.64</v>
      </c>
    </row>
    <row r="18" spans="1:36" ht="37.5" x14ac:dyDescent="0.25">
      <c r="A18" s="110" t="s">
        <v>20</v>
      </c>
      <c r="B18" s="22"/>
      <c r="C18" s="22"/>
      <c r="D18" s="91" t="e">
        <f t="shared" si="0"/>
        <v>#DIV/0!</v>
      </c>
      <c r="E18" s="22"/>
      <c r="F18" s="22"/>
    </row>
    <row r="19" spans="1:36" s="9" customFormat="1" ht="81" x14ac:dyDescent="0.25">
      <c r="A19" s="108" t="s">
        <v>21</v>
      </c>
      <c r="B19" s="109">
        <f>B20+B21+B25</f>
        <v>2536198.71</v>
      </c>
      <c r="C19" s="109">
        <f>C20+C21+C25</f>
        <v>2536198.71</v>
      </c>
      <c r="D19" s="109">
        <f t="shared" si="0"/>
        <v>100</v>
      </c>
      <c r="E19" s="109">
        <f t="shared" ref="E19:F19" si="1">E20+E21+E25</f>
        <v>2426492.81</v>
      </c>
      <c r="F19" s="109">
        <f t="shared" si="1"/>
        <v>2494957.59</v>
      </c>
      <c r="G19" s="89" t="s">
        <v>96</v>
      </c>
    </row>
    <row r="20" spans="1:36" ht="18.75" x14ac:dyDescent="0.25">
      <c r="A20" s="111" t="s">
        <v>22</v>
      </c>
      <c r="B20" s="22">
        <v>100</v>
      </c>
      <c r="C20" s="22">
        <v>100</v>
      </c>
      <c r="D20" s="91">
        <f>C20/B20*100</f>
        <v>100</v>
      </c>
      <c r="E20" s="22">
        <v>100</v>
      </c>
      <c r="F20" s="22">
        <v>100</v>
      </c>
    </row>
    <row r="21" spans="1:36" s="8" customFormat="1" ht="18.75" x14ac:dyDescent="0.25">
      <c r="A21" s="111" t="s">
        <v>23</v>
      </c>
      <c r="B21" s="91">
        <f>B22+B23+B24</f>
        <v>1061559.7</v>
      </c>
      <c r="C21" s="91">
        <f>C22+C23+C24</f>
        <v>1061559.7</v>
      </c>
      <c r="D21" s="91">
        <f t="shared" si="0"/>
        <v>100</v>
      </c>
      <c r="E21" s="91">
        <f>E22+E23+E24</f>
        <v>954511.8</v>
      </c>
      <c r="F21" s="91">
        <f>F22+F23+F24</f>
        <v>1019995.22</v>
      </c>
    </row>
    <row r="22" spans="1:36" ht="18.75" x14ac:dyDescent="0.25">
      <c r="A22" s="110" t="s">
        <v>24</v>
      </c>
      <c r="B22" s="22">
        <v>5515</v>
      </c>
      <c r="C22" s="22">
        <v>5515</v>
      </c>
      <c r="D22" s="91">
        <f t="shared" si="0"/>
        <v>100</v>
      </c>
      <c r="E22" s="22">
        <v>5515</v>
      </c>
      <c r="F22" s="22">
        <v>5515</v>
      </c>
    </row>
    <row r="23" spans="1:36" ht="58.5" customHeight="1" x14ac:dyDescent="0.25">
      <c r="A23" s="110" t="s">
        <v>25</v>
      </c>
      <c r="B23" s="22">
        <v>1056044.7</v>
      </c>
      <c r="C23" s="22">
        <v>1056044.7</v>
      </c>
      <c r="D23" s="91">
        <f t="shared" si="0"/>
        <v>100</v>
      </c>
      <c r="E23" s="22">
        <v>948996.8</v>
      </c>
      <c r="F23" s="22">
        <v>1014480.22</v>
      </c>
    </row>
    <row r="24" spans="1:36" ht="37.5" x14ac:dyDescent="0.25">
      <c r="A24" s="110" t="s">
        <v>26</v>
      </c>
      <c r="B24" s="22"/>
      <c r="C24" s="22"/>
      <c r="D24" s="91" t="e">
        <f t="shared" si="0"/>
        <v>#DIV/0!</v>
      </c>
      <c r="E24" s="22"/>
      <c r="F24" s="22"/>
    </row>
    <row r="25" spans="1:36" s="8" customFormat="1" ht="18.75" x14ac:dyDescent="0.25">
      <c r="A25" s="111" t="s">
        <v>27</v>
      </c>
      <c r="B25" s="91">
        <f>B26+B27+B28+B29+B30</f>
        <v>1474539.01</v>
      </c>
      <c r="C25" s="91">
        <f>C26+C27+C28+C29+C30</f>
        <v>1474539.01</v>
      </c>
      <c r="D25" s="91">
        <f>C25/B25*100</f>
        <v>100</v>
      </c>
      <c r="E25" s="91">
        <f>E26+E27+E28+E29+E30</f>
        <v>1471881.01</v>
      </c>
      <c r="F25" s="91">
        <f>F26+F27+F28+F29+F30</f>
        <v>1474862.37</v>
      </c>
    </row>
    <row r="26" spans="1:36" s="8" customFormat="1" ht="77.25" customHeight="1" x14ac:dyDescent="0.25">
      <c r="A26" s="110" t="s">
        <v>28</v>
      </c>
      <c r="B26" s="22">
        <v>1380474.92</v>
      </c>
      <c r="C26" s="22">
        <v>1380474.92</v>
      </c>
      <c r="D26" s="91">
        <f t="shared" si="0"/>
        <v>100</v>
      </c>
      <c r="E26" s="22">
        <v>1377816.92</v>
      </c>
      <c r="F26" s="22">
        <v>1380798.28</v>
      </c>
    </row>
    <row r="27" spans="1:36" s="8" customFormat="1" ht="37.5" customHeight="1" x14ac:dyDescent="0.25">
      <c r="A27" s="110" t="s">
        <v>29</v>
      </c>
      <c r="B27" s="22">
        <v>56598.09</v>
      </c>
      <c r="C27" s="22">
        <v>56598.09</v>
      </c>
      <c r="D27" s="91">
        <f t="shared" si="0"/>
        <v>100</v>
      </c>
      <c r="E27" s="22">
        <v>56598.09</v>
      </c>
      <c r="F27" s="22">
        <v>56598.09</v>
      </c>
    </row>
    <row r="28" spans="1:36" s="8" customFormat="1" ht="57.75" customHeight="1" x14ac:dyDescent="0.25">
      <c r="A28" s="110" t="s">
        <v>30</v>
      </c>
      <c r="B28" s="22">
        <v>14000</v>
      </c>
      <c r="C28" s="22">
        <v>14000</v>
      </c>
      <c r="D28" s="91">
        <f t="shared" si="0"/>
        <v>100</v>
      </c>
      <c r="E28" s="22">
        <v>14000</v>
      </c>
      <c r="F28" s="22">
        <v>14000</v>
      </c>
    </row>
    <row r="29" spans="1:36" s="8" customFormat="1" ht="18.75" x14ac:dyDescent="0.25">
      <c r="A29" s="110" t="s">
        <v>31</v>
      </c>
      <c r="B29" s="22">
        <v>20000</v>
      </c>
      <c r="C29" s="22">
        <v>20000</v>
      </c>
      <c r="D29" s="91">
        <f t="shared" si="0"/>
        <v>100</v>
      </c>
      <c r="E29" s="22">
        <v>20000</v>
      </c>
      <c r="F29" s="22">
        <v>20000</v>
      </c>
    </row>
    <row r="30" spans="1:36" s="8" customFormat="1" ht="18.75" x14ac:dyDescent="0.25">
      <c r="A30" s="110" t="s">
        <v>32</v>
      </c>
      <c r="B30" s="22">
        <v>3466</v>
      </c>
      <c r="C30" s="22">
        <v>3466</v>
      </c>
      <c r="D30" s="91">
        <f t="shared" si="0"/>
        <v>100</v>
      </c>
      <c r="E30" s="22">
        <v>3466</v>
      </c>
      <c r="F30" s="22">
        <v>3466</v>
      </c>
    </row>
    <row r="31" spans="1:36" s="10" customFormat="1" ht="19.5" x14ac:dyDescent="0.25">
      <c r="A31" s="108" t="s">
        <v>33</v>
      </c>
      <c r="B31" s="109" t="s">
        <v>44</v>
      </c>
      <c r="C31" s="109">
        <f>C32+C33+C34+C35+C36</f>
        <v>600238.30000000005</v>
      </c>
      <c r="D31" s="112" t="s">
        <v>44</v>
      </c>
      <c r="E31" s="109">
        <f t="shared" ref="E31:F31" si="2">E32+E33+E34+E35+E36</f>
        <v>560994.06999999995</v>
      </c>
      <c r="F31" s="109">
        <f t="shared" si="2"/>
        <v>364930.93</v>
      </c>
    </row>
    <row r="32" spans="1:36" s="11" customFormat="1" ht="37.5" customHeight="1" x14ac:dyDescent="0.25">
      <c r="A32" s="110" t="s">
        <v>34</v>
      </c>
      <c r="B32" s="113" t="s">
        <v>44</v>
      </c>
      <c r="C32" s="22">
        <v>249743.66</v>
      </c>
      <c r="D32" s="113" t="s">
        <v>44</v>
      </c>
      <c r="E32" s="22">
        <v>276129.34999999998</v>
      </c>
      <c r="F32" s="22">
        <v>80566.2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7" ht="37.5" customHeight="1" x14ac:dyDescent="0.25">
      <c r="A33" s="110" t="s">
        <v>35</v>
      </c>
      <c r="B33" s="113" t="s">
        <v>44</v>
      </c>
      <c r="C33" s="22">
        <v>345994.64</v>
      </c>
      <c r="D33" s="113" t="s">
        <v>44</v>
      </c>
      <c r="E33" s="22">
        <v>280364.71999999997</v>
      </c>
      <c r="F33" s="22">
        <v>279864.73</v>
      </c>
    </row>
    <row r="34" spans="1:7" ht="18.75" x14ac:dyDescent="0.25">
      <c r="A34" s="110" t="s">
        <v>36</v>
      </c>
      <c r="B34" s="113" t="s">
        <v>44</v>
      </c>
      <c r="C34" s="22">
        <v>2500</v>
      </c>
      <c r="D34" s="113" t="s">
        <v>44</v>
      </c>
      <c r="E34" s="22">
        <v>2500</v>
      </c>
      <c r="F34" s="22">
        <v>2500</v>
      </c>
    </row>
    <row r="35" spans="1:7" ht="39.75" customHeight="1" x14ac:dyDescent="0.25">
      <c r="A35" s="110" t="s">
        <v>37</v>
      </c>
      <c r="B35" s="113" t="s">
        <v>44</v>
      </c>
      <c r="C35" s="22"/>
      <c r="D35" s="113" t="s">
        <v>44</v>
      </c>
      <c r="E35" s="22"/>
      <c r="F35" s="22"/>
    </row>
    <row r="36" spans="1:7" ht="18.75" x14ac:dyDescent="0.25">
      <c r="A36" s="110" t="s">
        <v>38</v>
      </c>
      <c r="B36" s="113" t="s">
        <v>44</v>
      </c>
      <c r="C36" s="22">
        <v>2000</v>
      </c>
      <c r="D36" s="113" t="s">
        <v>44</v>
      </c>
      <c r="E36" s="22">
        <v>2000</v>
      </c>
      <c r="F36" s="22">
        <v>2000</v>
      </c>
    </row>
    <row r="37" spans="1:7" s="10" customFormat="1" ht="24" customHeight="1" x14ac:dyDescent="0.25">
      <c r="A37" s="114" t="s">
        <v>39</v>
      </c>
      <c r="B37" s="112" t="s">
        <v>44</v>
      </c>
      <c r="C37" s="21">
        <v>100847.71</v>
      </c>
      <c r="D37" s="112" t="s">
        <v>44</v>
      </c>
      <c r="E37" s="21">
        <v>163526.96</v>
      </c>
      <c r="F37" s="21">
        <v>313921.15000000002</v>
      </c>
    </row>
    <row r="38" spans="1:7" s="10" customFormat="1" ht="24" customHeight="1" x14ac:dyDescent="0.25">
      <c r="A38" s="114" t="s">
        <v>68</v>
      </c>
      <c r="B38" s="112" t="s">
        <v>44</v>
      </c>
      <c r="C38" s="109">
        <f>C11-C10</f>
        <v>2290276.5723799998</v>
      </c>
      <c r="D38" s="109" t="s">
        <v>44</v>
      </c>
      <c r="E38" s="109">
        <f>E11-E10</f>
        <v>1892993.2960899994</v>
      </c>
      <c r="F38" s="109">
        <f>F11-F10</f>
        <v>1666514.9107999997</v>
      </c>
    </row>
    <row r="39" spans="1:7" s="10" customFormat="1" ht="18.75" x14ac:dyDescent="0.25">
      <c r="A39" s="115" t="s">
        <v>40</v>
      </c>
      <c r="B39" s="112" t="s">
        <v>44</v>
      </c>
      <c r="C39" s="109">
        <f>C8-C11</f>
        <v>1152284.4276200002</v>
      </c>
      <c r="D39" s="112" t="s">
        <v>44</v>
      </c>
      <c r="E39" s="109">
        <f>E8-E11</f>
        <v>1620926.7039100016</v>
      </c>
      <c r="F39" s="109">
        <f>F8-F11</f>
        <v>1964567.0891999993</v>
      </c>
      <c r="G39" s="2"/>
    </row>
    <row r="40" spans="1:7" ht="15" customHeight="1" x14ac:dyDescent="0.25">
      <c r="A40" s="116"/>
      <c r="B40" s="117"/>
      <c r="C40" s="118"/>
      <c r="D40" s="117"/>
      <c r="E40" s="118"/>
      <c r="F40" s="119"/>
    </row>
    <row r="41" spans="1:7" ht="15" customHeight="1" x14ac:dyDescent="0.25">
      <c r="A41" s="116"/>
      <c r="B41" s="117"/>
      <c r="C41" s="118"/>
      <c r="D41" s="117"/>
      <c r="E41" s="118"/>
      <c r="F41" s="119"/>
    </row>
    <row r="42" spans="1:7" ht="15" customHeight="1" x14ac:dyDescent="0.25">
      <c r="A42" s="116"/>
      <c r="B42" s="117"/>
      <c r="C42" s="118"/>
      <c r="D42" s="117"/>
      <c r="E42" s="118"/>
      <c r="F42" s="119"/>
    </row>
    <row r="43" spans="1:7" ht="18.75" x14ac:dyDescent="0.25">
      <c r="A43" s="165" t="s">
        <v>97</v>
      </c>
      <c r="B43" s="165"/>
      <c r="C43" s="165"/>
      <c r="D43" s="165"/>
      <c r="E43" s="165"/>
      <c r="F43" s="165"/>
    </row>
    <row r="44" spans="1:7" x14ac:dyDescent="0.25">
      <c r="A44" s="123"/>
      <c r="B44" s="120"/>
      <c r="C44" s="121"/>
      <c r="D44" s="122"/>
      <c r="E44" s="120"/>
      <c r="F44" s="120"/>
    </row>
    <row r="45" spans="1:7" ht="15" customHeight="1" x14ac:dyDescent="0.3">
      <c r="A45" s="124"/>
      <c r="B45" s="125"/>
      <c r="C45" s="125"/>
      <c r="D45" s="125"/>
      <c r="E45" s="125"/>
      <c r="F45" s="125"/>
    </row>
    <row r="46" spans="1:7" x14ac:dyDescent="0.25">
      <c r="A46" s="15"/>
    </row>
    <row r="47" spans="1:7" x14ac:dyDescent="0.25">
      <c r="C47" s="16"/>
      <c r="D47" s="14"/>
    </row>
  </sheetData>
  <customSheetViews>
    <customSheetView guid="{F1ECF7A2-D5A2-4BC9-A135-0FAC943E7DAD}" scale="60" showPageBreaks="1" fitToPage="1" printArea="1" view="pageBreakPreview">
      <pane ySplit="6" topLeftCell="A7" activePane="bottomLeft" state="frozen"/>
      <selection pane="bottomLeft" activeCell="D21" sqref="D21"/>
      <pageMargins left="0.70866141732283472" right="0.19685039370078741" top="0.59055118110236227" bottom="0.39370078740157483" header="0.31496062992125984" footer="0.31496062992125984"/>
      <pageSetup paperSize="9" scale="43" fitToHeight="0" orientation="portrait" r:id="rId1"/>
    </customSheetView>
    <customSheetView guid="{A1AB9400-BE49-4027-9900-51EF44F09259}" scale="60" showPageBreaks="1" fitToPage="1" printArea="1" view="pageBreakPreview">
      <pane ySplit="6" topLeftCell="A7" activePane="bottomLeft" state="frozen"/>
      <selection pane="bottomLeft" activeCell="D21" sqref="D21"/>
      <pageMargins left="0.70866141732283472" right="0.19685039370078741" top="0.59055118110236227" bottom="0.39370078740157483" header="0.31496062992125984" footer="0.31496062992125984"/>
      <pageSetup paperSize="9" scale="43" fitToHeight="0" orientation="portrait" r:id="rId2"/>
    </customSheetView>
  </customSheetViews>
  <mergeCells count="3">
    <mergeCell ref="D1:F1"/>
    <mergeCell ref="A4:F4"/>
    <mergeCell ref="A43:F43"/>
  </mergeCells>
  <pageMargins left="0.70866141732283472" right="0.19685039370078741" top="0.59055118110236227" bottom="0.39370078740157483" header="0.31496062992125984" footer="0.31496062992125984"/>
  <pageSetup paperSize="9" scale="43" fitToHeight="0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pageSetUpPr fitToPage="1"/>
  </sheetPr>
  <dimension ref="A2:F58"/>
  <sheetViews>
    <sheetView zoomScale="60" zoomScaleNormal="60" workbookViewId="0">
      <pane ySplit="8" topLeftCell="A18" activePane="bottomLeft" state="frozen"/>
      <selection pane="bottomLeft" activeCell="D28" sqref="D28"/>
    </sheetView>
  </sheetViews>
  <sheetFormatPr defaultRowHeight="18.75" x14ac:dyDescent="0.3"/>
  <cols>
    <col min="1" max="1" width="92.42578125" style="45" customWidth="1"/>
    <col min="2" max="2" width="28" style="45" customWidth="1"/>
    <col min="3" max="3" width="28.7109375" style="45" customWidth="1"/>
    <col min="4" max="4" width="26.42578125" style="45" customWidth="1"/>
    <col min="5" max="5" width="28.28515625" style="45" customWidth="1"/>
    <col min="6" max="6" width="12.140625" style="45" customWidth="1"/>
    <col min="7" max="7" width="31.7109375" style="45" customWidth="1"/>
    <col min="8" max="8" width="9.140625" style="45"/>
    <col min="9" max="9" width="22.5703125" style="45" bestFit="1" customWidth="1"/>
    <col min="10" max="16384" width="9.140625" style="45"/>
  </cols>
  <sheetData>
    <row r="2" spans="1:6" x14ac:dyDescent="0.3">
      <c r="E2" s="18" t="s">
        <v>89</v>
      </c>
    </row>
    <row r="4" spans="1:6" ht="104.25" customHeight="1" x14ac:dyDescent="0.35">
      <c r="A4" s="164" t="s">
        <v>94</v>
      </c>
      <c r="B4" s="164"/>
      <c r="C4" s="164"/>
      <c r="D4" s="164"/>
      <c r="E4" s="164"/>
      <c r="F4" s="44"/>
    </row>
    <row r="5" spans="1:6" ht="36.75" customHeight="1" x14ac:dyDescent="0.3">
      <c r="A5" s="50"/>
      <c r="B5" s="50"/>
      <c r="C5" s="50"/>
      <c r="D5" s="50"/>
      <c r="E5" s="50"/>
    </row>
    <row r="6" spans="1:6" ht="19.5" thickBot="1" x14ac:dyDescent="0.35">
      <c r="A6" s="46"/>
      <c r="B6" s="46"/>
      <c r="C6" s="46"/>
      <c r="D6" s="46"/>
      <c r="E6" s="47" t="s">
        <v>75</v>
      </c>
    </row>
    <row r="7" spans="1:6" ht="38.25" thickBot="1" x14ac:dyDescent="0.35">
      <c r="A7" s="55" t="s">
        <v>41</v>
      </c>
      <c r="B7" s="55" t="str">
        <f>'Осн. показатели проекта бюджета'!D6</f>
        <v>Оценка исполнения 
бюджета за 2024 год</v>
      </c>
      <c r="C7" s="55" t="str">
        <f>'Осн. показатели проекта бюджета'!F6</f>
        <v>Проект бюджета на 2025 год</v>
      </c>
      <c r="D7" s="55" t="str">
        <f>'Осн. показатели проекта бюджета'!I6</f>
        <v>Проект бюджета на 2026 год</v>
      </c>
      <c r="E7" s="55" t="str">
        <f>'Осн. показатели проекта бюджета'!L6</f>
        <v>Проект бюджета на 2027 год</v>
      </c>
    </row>
    <row r="8" spans="1:6" s="54" customFormat="1" ht="13.5" thickBot="1" x14ac:dyDescent="0.3">
      <c r="A8" s="52">
        <v>1</v>
      </c>
      <c r="B8" s="52">
        <v>2</v>
      </c>
      <c r="C8" s="52">
        <v>3</v>
      </c>
      <c r="D8" s="53">
        <v>4</v>
      </c>
      <c r="E8" s="53">
        <v>5</v>
      </c>
    </row>
    <row r="9" spans="1:6" ht="19.5" thickBot="1" x14ac:dyDescent="0.35">
      <c r="A9" s="58" t="str">
        <f>'Осн. показатели проекта бюджета'!A8</f>
        <v>Налоговые и неналоговые доходы, в том числе:</v>
      </c>
      <c r="B9" s="66">
        <f>'Осн. показатели проекта бюджета'!D8</f>
        <v>3025738.0999999996</v>
      </c>
      <c r="C9" s="66">
        <f>'Осн. показатели проекта бюджета'!F8</f>
        <v>3442561</v>
      </c>
      <c r="D9" s="66">
        <f>'Осн. показатели проекта бюджета'!I8</f>
        <v>3513920</v>
      </c>
      <c r="E9" s="66">
        <f>'Осн. показатели проекта бюджета'!L8</f>
        <v>3631082</v>
      </c>
    </row>
    <row r="10" spans="1:6" ht="19.5" thickBot="1" x14ac:dyDescent="0.35">
      <c r="A10" s="48" t="str">
        <f>'Осн. показатели проекта бюджета'!A10</f>
        <v>Налог на доходы физических лиц</v>
      </c>
      <c r="B10" s="67">
        <f>'Осн. показатели проекта бюджета'!D10</f>
        <v>1149232</v>
      </c>
      <c r="C10" s="67">
        <f>'Осн. показатели проекта бюджета'!F10</f>
        <v>1533634</v>
      </c>
      <c r="D10" s="67">
        <f>'Осн. показатели проекта бюджета'!I10</f>
        <v>1475953</v>
      </c>
      <c r="E10" s="67">
        <f>'Осн. показатели проекта бюджета'!L10</f>
        <v>1458367</v>
      </c>
    </row>
    <row r="11" spans="1:6" ht="119.25" customHeight="1" thickBot="1" x14ac:dyDescent="0.35">
      <c r="A11" s="84" t="e">
        <f>'Осн. показатели проекта бюджета'!#REF!</f>
        <v>#REF!</v>
      </c>
      <c r="B11" s="67" t="e">
        <f>'Осн. показатели проекта бюджета'!#REF!</f>
        <v>#REF!</v>
      </c>
      <c r="C11" s="67" t="e">
        <f>'Осн. показатели проекта бюджета'!#REF!</f>
        <v>#REF!</v>
      </c>
      <c r="D11" s="67" t="e">
        <f>'Осн. показатели проекта бюджета'!#REF!</f>
        <v>#REF!</v>
      </c>
      <c r="E11" s="67" t="e">
        <f>'Осн. показатели проекта бюджета'!#REF!</f>
        <v>#REF!</v>
      </c>
    </row>
    <row r="12" spans="1:6" ht="177" customHeight="1" thickBot="1" x14ac:dyDescent="0.35">
      <c r="A12" s="84" t="e">
        <f>'Осн. показатели проекта бюджета'!#REF!</f>
        <v>#REF!</v>
      </c>
      <c r="B12" s="67" t="e">
        <f>'Осн. показатели проекта бюджета'!#REF!</f>
        <v>#REF!</v>
      </c>
      <c r="C12" s="67" t="e">
        <f>'Осн. показатели проекта бюджета'!#REF!</f>
        <v>#REF!</v>
      </c>
      <c r="D12" s="67" t="e">
        <f>'Осн. показатели проекта бюджета'!#REF!</f>
        <v>#REF!</v>
      </c>
      <c r="E12" s="67" t="e">
        <f>'Осн. показатели проекта бюджета'!#REF!</f>
        <v>#REF!</v>
      </c>
    </row>
    <row r="13" spans="1:6" ht="136.5" customHeight="1" thickBot="1" x14ac:dyDescent="0.35">
      <c r="A13" s="84" t="e">
        <f>'Осн. показатели проекта бюджета'!#REF!</f>
        <v>#REF!</v>
      </c>
      <c r="B13" s="67" t="e">
        <f>'Осн. показатели проекта бюджета'!#REF!</f>
        <v>#REF!</v>
      </c>
      <c r="C13" s="67" t="e">
        <f>'Осн. показатели проекта бюджета'!#REF!</f>
        <v>#REF!</v>
      </c>
      <c r="D13" s="67" t="e">
        <f>'Осн. показатели проекта бюджета'!#REF!</f>
        <v>#REF!</v>
      </c>
      <c r="E13" s="67" t="e">
        <f>'Осн. показатели проекта бюджета'!#REF!</f>
        <v>#REF!</v>
      </c>
    </row>
    <row r="14" spans="1:6" ht="83.25" customHeight="1" thickBot="1" x14ac:dyDescent="0.35">
      <c r="A14" s="84" t="e">
        <f>'Осн. показатели проекта бюджета'!#REF!</f>
        <v>#REF!</v>
      </c>
      <c r="B14" s="67" t="e">
        <f>'Осн. показатели проекта бюджета'!#REF!</f>
        <v>#REF!</v>
      </c>
      <c r="C14" s="67" t="e">
        <f>'Осн. показатели проекта бюджета'!#REF!</f>
        <v>#REF!</v>
      </c>
      <c r="D14" s="67" t="e">
        <f>'Осн. показатели проекта бюджета'!#REF!</f>
        <v>#REF!</v>
      </c>
      <c r="E14" s="67" t="e">
        <f>'Осн. показатели проекта бюджета'!#REF!</f>
        <v>#REF!</v>
      </c>
    </row>
    <row r="15" spans="1:6" ht="19.5" thickBot="1" x14ac:dyDescent="0.35">
      <c r="A15" s="58" t="str">
        <f>'Осн. показатели проекта бюджета'!A29</f>
        <v>Безвозмездные поступления</v>
      </c>
      <c r="B15" s="66">
        <f>'Осн. показатели проекта бюджета'!D29</f>
        <v>5876466.1634200001</v>
      </c>
      <c r="C15" s="66">
        <f>'Осн. показатели проекта бюджета'!F29</f>
        <v>5622931.5566500006</v>
      </c>
      <c r="D15" s="66">
        <f>'Осн. показатели проекта бюджета'!I29</f>
        <v>5937488.4339100001</v>
      </c>
      <c r="E15" s="66">
        <f>'Осн. показатели проекта бюджета'!L29</f>
        <v>6189406.6891999999</v>
      </c>
    </row>
    <row r="16" spans="1:6" ht="19.5" thickBot="1" x14ac:dyDescent="0.35">
      <c r="A16" s="48" t="str">
        <f>'Осн. показатели проекта бюджета'!A31</f>
        <v>Дотации</v>
      </c>
      <c r="B16" s="67">
        <f>'Осн. показатели проекта бюджета'!D31</f>
        <v>126838.25668000001</v>
      </c>
      <c r="C16" s="67">
        <f>'Осн. показатели проекта бюджета'!F31</f>
        <v>21950.34</v>
      </c>
      <c r="D16" s="67">
        <f>'Осн. показатели проекта бюджета'!I31</f>
        <v>259821.26965999999</v>
      </c>
      <c r="E16" s="67">
        <f>'Осн. показатели проекта бюджета'!L31</f>
        <v>48212.851900000001</v>
      </c>
    </row>
    <row r="17" spans="1:5" ht="19.5" thickBot="1" x14ac:dyDescent="0.35">
      <c r="A17" s="48" t="str">
        <f>'Осн. показатели проекта бюджета'!A33</f>
        <v>Субвенции</v>
      </c>
      <c r="B17" s="67">
        <f>'Осн. показатели проекта бюджета'!D33</f>
        <v>3741294.6888199998</v>
      </c>
      <c r="C17" s="67">
        <f>'Осн. показатели проекта бюджета'!F33</f>
        <v>4186907.7681800001</v>
      </c>
      <c r="D17" s="67">
        <f>'Осн. показатели проекта бюджета'!I33</f>
        <v>4308643.99345</v>
      </c>
      <c r="E17" s="67">
        <f>'Осн. показатели проекта бюджета'!L33</f>
        <v>4517434.1358099999</v>
      </c>
    </row>
    <row r="18" spans="1:5" ht="19.5" thickBot="1" x14ac:dyDescent="0.35">
      <c r="A18" s="57" t="str">
        <f>'Осн. показатели проекта бюджета'!A38</f>
        <v>ВСЕГО ДОХОДОВ</v>
      </c>
      <c r="B18" s="68">
        <f>'Осн. показатели проекта бюджета'!D38</f>
        <v>8902204.2634200007</v>
      </c>
      <c r="C18" s="68">
        <f>'Осн. показатели проекта бюджета'!F38</f>
        <v>9065492.5566500016</v>
      </c>
      <c r="D18" s="68">
        <f>'Осн. показатели проекта бюджета'!I38</f>
        <v>9451408.4339100011</v>
      </c>
      <c r="E18" s="68">
        <f>'Осн. показатели проекта бюджета'!L38</f>
        <v>9820488.689199999</v>
      </c>
    </row>
    <row r="19" spans="1:5" ht="40.5" customHeight="1" thickBot="1" x14ac:dyDescent="0.35">
      <c r="A19" s="48" t="e">
        <f>'Осн. показатели проекта бюджета'!#REF!</f>
        <v>#REF!</v>
      </c>
      <c r="B19" s="67" t="e">
        <f>'Осн. показатели проекта бюджета'!#REF!</f>
        <v>#REF!</v>
      </c>
      <c r="C19" s="67" t="e">
        <f>'Осн. показатели проекта бюджета'!#REF!</f>
        <v>#REF!</v>
      </c>
      <c r="D19" s="67" t="e">
        <f>'Осн. показатели проекта бюджета'!#REF!</f>
        <v>#REF!</v>
      </c>
      <c r="E19" s="67" t="e">
        <f>'Осн. показатели проекта бюджета'!#REF!</f>
        <v>#REF!</v>
      </c>
    </row>
    <row r="20" spans="1:5" ht="35.25" customHeight="1" thickBot="1" x14ac:dyDescent="0.35">
      <c r="A20" s="49" t="e">
        <f>'Осн. показатели проекта бюджета'!#REF!</f>
        <v>#REF!</v>
      </c>
      <c r="B20" s="69" t="e">
        <f>'Осн. показатели проекта бюджета'!#REF!</f>
        <v>#REF!</v>
      </c>
      <c r="C20" s="69" t="e">
        <f>'Осн. показатели проекта бюджета'!#REF!</f>
        <v>#REF!</v>
      </c>
      <c r="D20" s="69" t="e">
        <f>'Осн. показатели проекта бюджета'!#REF!</f>
        <v>#REF!</v>
      </c>
      <c r="E20" s="69" t="e">
        <f>'Осн. показатели проекта бюджета'!#REF!</f>
        <v>#REF!</v>
      </c>
    </row>
    <row r="21" spans="1:5" ht="26.25" customHeight="1" thickBot="1" x14ac:dyDescent="0.35">
      <c r="A21" s="48" t="e">
        <f>'Осн. показатели проекта бюджета'!#REF!</f>
        <v>#REF!</v>
      </c>
      <c r="B21" s="67" t="e">
        <f>'Осн. показатели проекта бюджета'!#REF!</f>
        <v>#REF!</v>
      </c>
      <c r="C21" s="67" t="e">
        <f>'Осн. показатели проекта бюджета'!#REF!</f>
        <v>#REF!</v>
      </c>
      <c r="D21" s="67" t="e">
        <f>'Осн. показатели проекта бюджета'!#REF!</f>
        <v>#REF!</v>
      </c>
      <c r="E21" s="67" t="e">
        <f>'Осн. показатели проекта бюджета'!#REF!</f>
        <v>#REF!</v>
      </c>
    </row>
    <row r="22" spans="1:5" ht="19.5" thickBot="1" x14ac:dyDescent="0.35">
      <c r="A22" s="48" t="e">
        <f>'Осн. показатели проекта бюджета'!#REF!</f>
        <v>#REF!</v>
      </c>
      <c r="B22" s="67" t="e">
        <f>'Осн. показатели проекта бюджета'!#REF!</f>
        <v>#REF!</v>
      </c>
      <c r="C22" s="67" t="e">
        <f>'Осн. показатели проекта бюджета'!#REF!</f>
        <v>#REF!</v>
      </c>
      <c r="D22" s="67" t="e">
        <f>'Осн. показатели проекта бюджета'!#REF!</f>
        <v>#REF!</v>
      </c>
      <c r="E22" s="67" t="e">
        <f>'Осн. показатели проекта бюджета'!#REF!</f>
        <v>#REF!</v>
      </c>
    </row>
    <row r="23" spans="1:5" ht="19.5" thickBot="1" x14ac:dyDescent="0.35">
      <c r="A23" s="57" t="e">
        <f>'Осн. показатели проекта бюджета'!#REF!</f>
        <v>#REF!</v>
      </c>
      <c r="B23" s="68" t="e">
        <f>'Осн. показатели проекта бюджета'!#REF!</f>
        <v>#REF!</v>
      </c>
      <c r="C23" s="68" t="e">
        <f>'Осн. показатели проекта бюджета'!#REF!</f>
        <v>#REF!</v>
      </c>
      <c r="D23" s="68" t="e">
        <f>'Осн. показатели проекта бюджета'!#REF!</f>
        <v>#REF!</v>
      </c>
      <c r="E23" s="68" t="e">
        <f>'Осн. показатели проекта бюджета'!#REF!</f>
        <v>#REF!</v>
      </c>
    </row>
    <row r="24" spans="1:5" ht="19.5" thickBot="1" x14ac:dyDescent="0.35">
      <c r="A24" s="59" t="e">
        <f>'Осн. показатели проекта бюджета'!#REF!</f>
        <v>#REF!</v>
      </c>
      <c r="B24" s="70" t="e">
        <f>'Осн. показатели проекта бюджета'!#REF!</f>
        <v>#REF!</v>
      </c>
      <c r="C24" s="70" t="e">
        <f>'Осн. показатели проекта бюджета'!#REF!</f>
        <v>#REF!</v>
      </c>
      <c r="D24" s="70" t="e">
        <f>'Осн. показатели проекта бюджета'!#REF!</f>
        <v>#REF!</v>
      </c>
      <c r="E24" s="70" t="e">
        <f>'Осн. показатели проекта бюджета'!#REF!</f>
        <v>#REF!</v>
      </c>
    </row>
    <row r="25" spans="1:5" ht="19.5" thickBot="1" x14ac:dyDescent="0.35">
      <c r="A25" s="56" t="e">
        <f>'Осн. показатели проекта бюджета'!#REF!</f>
        <v>#REF!</v>
      </c>
      <c r="B25" s="71" t="e">
        <f>'Осн. показатели проекта бюджета'!#REF!</f>
        <v>#REF!</v>
      </c>
      <c r="C25" s="71" t="e">
        <f>'Осн. показатели проекта бюджета'!#REF!</f>
        <v>#REF!</v>
      </c>
      <c r="D25" s="71" t="e">
        <f>'Осн. показатели проекта бюджета'!#REF!</f>
        <v>#REF!</v>
      </c>
      <c r="E25" s="71" t="e">
        <f>'Осн. показатели проекта бюджета'!#REF!</f>
        <v>#REF!</v>
      </c>
    </row>
    <row r="26" spans="1:5" ht="20.25" thickBot="1" x14ac:dyDescent="0.35">
      <c r="A26" s="60" t="e">
        <f>'Осн. показатели проекта бюджета'!#REF!</f>
        <v>#REF!</v>
      </c>
      <c r="B26" s="72" t="e">
        <f>'Осн. показатели проекта бюджета'!#REF!</f>
        <v>#REF!</v>
      </c>
      <c r="C26" s="72" t="e">
        <f>'Осн. показатели проекта бюджета'!#REF!</f>
        <v>#REF!</v>
      </c>
      <c r="D26" s="72" t="e">
        <f>'Осн. показатели проекта бюджета'!#REF!</f>
        <v>#REF!</v>
      </c>
      <c r="E26" s="72" t="e">
        <f>'Осн. показатели проекта бюджета'!#REF!</f>
        <v>#REF!</v>
      </c>
    </row>
    <row r="27" spans="1:5" ht="20.25" thickBot="1" x14ac:dyDescent="0.35">
      <c r="A27" s="60" t="e">
        <f>'Осн. показатели проекта бюджета'!#REF!</f>
        <v>#REF!</v>
      </c>
      <c r="B27" s="72" t="e">
        <f>'Осн. показатели проекта бюджета'!#REF!</f>
        <v>#REF!</v>
      </c>
      <c r="C27" s="72" t="e">
        <f>'Осн. показатели проекта бюджета'!#REF!</f>
        <v>#REF!</v>
      </c>
      <c r="D27" s="72" t="e">
        <f>'Осн. показатели проекта бюджета'!#REF!</f>
        <v>#REF!</v>
      </c>
      <c r="E27" s="72" t="e">
        <f>'Осн. показатели проекта бюджета'!#REF!</f>
        <v>#REF!</v>
      </c>
    </row>
    <row r="28" spans="1:5" ht="19.5" thickBot="1" x14ac:dyDescent="0.35">
      <c r="A28" s="48" t="e">
        <f>'Осн. показатели проекта бюджета'!#REF!</f>
        <v>#REF!</v>
      </c>
      <c r="B28" s="67" t="e">
        <f>'Осн. показатели проекта бюджета'!#REF!</f>
        <v>#REF!</v>
      </c>
      <c r="C28" s="73" t="e">
        <f>'Осн. показатели проекта бюджета'!#REF!</f>
        <v>#REF!</v>
      </c>
      <c r="D28" s="73" t="e">
        <f>'Осн. показатели проекта бюджета'!#REF!</f>
        <v>#REF!</v>
      </c>
      <c r="E28" s="73" t="e">
        <f>'Осн. показатели проекта бюджета'!#REF!</f>
        <v>#REF!</v>
      </c>
    </row>
    <row r="29" spans="1:5" ht="19.5" thickBot="1" x14ac:dyDescent="0.35">
      <c r="A29" s="48" t="e">
        <f>'Осн. показатели проекта бюджета'!#REF!</f>
        <v>#REF!</v>
      </c>
      <c r="B29" s="67" t="e">
        <f>'Осн. показатели проекта бюджета'!#REF!</f>
        <v>#REF!</v>
      </c>
      <c r="C29" s="67" t="e">
        <f>'Осн. показатели проекта бюджета'!#REF!</f>
        <v>#REF!</v>
      </c>
      <c r="D29" s="67" t="e">
        <f>'Осн. показатели проекта бюджета'!#REF!</f>
        <v>#REF!</v>
      </c>
      <c r="E29" s="67" t="e">
        <f>'Осн. показатели проекта бюджета'!#REF!</f>
        <v>#REF!</v>
      </c>
    </row>
    <row r="30" spans="1:5" ht="20.25" thickBot="1" x14ac:dyDescent="0.35">
      <c r="A30" s="61" t="e">
        <f>'Осн. показатели проекта бюджета'!#REF!</f>
        <v>#REF!</v>
      </c>
      <c r="B30" s="72" t="e">
        <f>'Осн. показатели проекта бюджета'!#REF!</f>
        <v>#REF!</v>
      </c>
      <c r="C30" s="72" t="e">
        <f>'Осн. показатели проекта бюджета'!#REF!</f>
        <v>#REF!</v>
      </c>
      <c r="D30" s="72" t="e">
        <f>'Осн. показатели проекта бюджета'!#REF!</f>
        <v>#REF!</v>
      </c>
      <c r="E30" s="72" t="e">
        <f>'Осн. показатели проекта бюджета'!#REF!</f>
        <v>#REF!</v>
      </c>
    </row>
    <row r="31" spans="1:5" ht="19.5" thickBot="1" x14ac:dyDescent="0.35">
      <c r="A31" s="48" t="e">
        <f>'Осн. показатели проекта бюджета'!#REF!</f>
        <v>#REF!</v>
      </c>
      <c r="B31" s="67" t="e">
        <f>'Осн. показатели проекта бюджета'!#REF!</f>
        <v>#REF!</v>
      </c>
      <c r="C31" s="67" t="e">
        <f>'Осн. показатели проекта бюджета'!#REF!</f>
        <v>#REF!</v>
      </c>
      <c r="D31" s="67" t="e">
        <f>'Осн. показатели проекта бюджета'!#REF!</f>
        <v>#REF!</v>
      </c>
      <c r="E31" s="67" t="e">
        <f>'Осн. показатели проекта бюджета'!#REF!</f>
        <v>#REF!</v>
      </c>
    </row>
    <row r="32" spans="1:5" ht="19.5" thickBot="1" x14ac:dyDescent="0.35">
      <c r="A32" s="48" t="e">
        <f>'Осн. показатели проекта бюджета'!#REF!</f>
        <v>#REF!</v>
      </c>
      <c r="B32" s="67" t="e">
        <f>'Осн. показатели проекта бюджета'!#REF!</f>
        <v>#REF!</v>
      </c>
      <c r="C32" s="67" t="e">
        <f>'Осн. показатели проекта бюджета'!#REF!</f>
        <v>#REF!</v>
      </c>
      <c r="D32" s="67" t="e">
        <f>'Осн. показатели проекта бюджета'!#REF!</f>
        <v>#REF!</v>
      </c>
      <c r="E32" s="67" t="e">
        <f>'Осн. показатели проекта бюджета'!#REF!</f>
        <v>#REF!</v>
      </c>
    </row>
    <row r="33" spans="1:6" ht="20.25" thickBot="1" x14ac:dyDescent="0.35">
      <c r="A33" s="61" t="e">
        <f>'Осн. показатели проекта бюджета'!#REF!</f>
        <v>#REF!</v>
      </c>
      <c r="B33" s="72" t="e">
        <f>'Осн. показатели проекта бюджета'!#REF!</f>
        <v>#REF!</v>
      </c>
      <c r="C33" s="72" t="e">
        <f>'Осн. показатели проекта бюджета'!#REF!</f>
        <v>#REF!</v>
      </c>
      <c r="D33" s="72" t="e">
        <f>'Осн. показатели проекта бюджета'!#REF!</f>
        <v>#REF!</v>
      </c>
      <c r="E33" s="72" t="e">
        <f>'Осн. показатели проекта бюджета'!#REF!</f>
        <v>#REF!</v>
      </c>
    </row>
    <row r="34" spans="1:6" ht="20.25" thickBot="1" x14ac:dyDescent="0.35">
      <c r="A34" s="61" t="e">
        <f>'Осн. показатели проекта бюджета'!#REF!</f>
        <v>#REF!</v>
      </c>
      <c r="B34" s="72" t="e">
        <f>'Осн. показатели проекта бюджета'!#REF!</f>
        <v>#REF!</v>
      </c>
      <c r="C34" s="72" t="e">
        <f>'Осн. показатели проекта бюджета'!#REF!</f>
        <v>#REF!</v>
      </c>
      <c r="D34" s="72" t="e">
        <f>'Осн. показатели проекта бюджета'!#REF!</f>
        <v>#REF!</v>
      </c>
      <c r="E34" s="72" t="e">
        <f>'Осн. показатели проекта бюджета'!#REF!</f>
        <v>#REF!</v>
      </c>
    </row>
    <row r="35" spans="1:6" ht="20.25" customHeight="1" thickBot="1" x14ac:dyDescent="0.35">
      <c r="A35" s="61" t="e">
        <f>'Осн. показатели проекта бюджета'!#REF!</f>
        <v>#REF!</v>
      </c>
      <c r="B35" s="72" t="e">
        <f>'Осн. показатели проекта бюджета'!#REF!</f>
        <v>#REF!</v>
      </c>
      <c r="C35" s="72" t="e">
        <f>'Осн. показатели проекта бюджета'!#REF!</f>
        <v>#REF!</v>
      </c>
      <c r="D35" s="72" t="e">
        <f>'Осн. показатели проекта бюджета'!#REF!</f>
        <v>#REF!</v>
      </c>
      <c r="E35" s="72" t="e">
        <f>'Осн. показатели проекта бюджета'!#REF!</f>
        <v>#REF!</v>
      </c>
    </row>
    <row r="36" spans="1:6" ht="20.25" thickBot="1" x14ac:dyDescent="0.35">
      <c r="A36" s="60" t="e">
        <f>'Осн. показатели проекта бюджета'!#REF!</f>
        <v>#REF!</v>
      </c>
      <c r="B36" s="72" t="e">
        <f>'Осн. показатели проекта бюджета'!#REF!</f>
        <v>#REF!</v>
      </c>
      <c r="C36" s="72" t="e">
        <f>'Осн. показатели проекта бюджета'!#REF!</f>
        <v>#REF!</v>
      </c>
      <c r="D36" s="72" t="e">
        <f>'Осн. показатели проекта бюджета'!#REF!</f>
        <v>#REF!</v>
      </c>
      <c r="E36" s="72" t="e">
        <f>'Осн. показатели проекта бюджета'!#REF!</f>
        <v>#REF!</v>
      </c>
    </row>
    <row r="37" spans="1:6" ht="19.5" thickBot="1" x14ac:dyDescent="0.35">
      <c r="A37" s="48" t="e">
        <f>'Осн. показатели проекта бюджета'!#REF!</f>
        <v>#REF!</v>
      </c>
      <c r="B37" s="67" t="e">
        <f>'Осн. показатели проекта бюджета'!#REF!</f>
        <v>#REF!</v>
      </c>
      <c r="C37" s="67" t="e">
        <f>'Осн. показатели проекта бюджета'!#REF!</f>
        <v>#REF!</v>
      </c>
      <c r="D37" s="67" t="e">
        <f>'Осн. показатели проекта бюджета'!#REF!</f>
        <v>#REF!</v>
      </c>
      <c r="E37" s="67" t="e">
        <f>'Осн. показатели проекта бюджета'!#REF!</f>
        <v>#REF!</v>
      </c>
    </row>
    <row r="38" spans="1:6" ht="19.5" thickBot="1" x14ac:dyDescent="0.35">
      <c r="A38" s="48" t="e">
        <f>'Осн. показатели проекта бюджета'!#REF!</f>
        <v>#REF!</v>
      </c>
      <c r="B38" s="67" t="e">
        <f>'Осн. показатели проекта бюджета'!#REF!</f>
        <v>#REF!</v>
      </c>
      <c r="C38" s="67" t="e">
        <f>'Осн. показатели проекта бюджета'!#REF!</f>
        <v>#REF!</v>
      </c>
      <c r="D38" s="67" t="e">
        <f>'Осн. показатели проекта бюджета'!#REF!</f>
        <v>#REF!</v>
      </c>
      <c r="E38" s="67" t="e">
        <f>'Осн. показатели проекта бюджета'!#REF!</f>
        <v>#REF!</v>
      </c>
    </row>
    <row r="39" spans="1:6" ht="19.5" thickBot="1" x14ac:dyDescent="0.35">
      <c r="A39" s="56" t="e">
        <f>'Осн. показатели проекта бюджета'!#REF!</f>
        <v>#REF!</v>
      </c>
      <c r="B39" s="74" t="s">
        <v>82</v>
      </c>
      <c r="C39" s="74" t="e">
        <f>'Осн. показатели проекта бюджета'!#REF!</f>
        <v>#REF!</v>
      </c>
      <c r="D39" s="74" t="e">
        <f>'Осн. показатели проекта бюджета'!#REF!</f>
        <v>#REF!</v>
      </c>
      <c r="E39" s="74" t="e">
        <f>'Осн. показатели проекта бюджета'!#REF!</f>
        <v>#REF!</v>
      </c>
    </row>
    <row r="40" spans="1:6" ht="20.25" thickBot="1" x14ac:dyDescent="0.35">
      <c r="A40" s="60" t="e">
        <f>'Осн. показатели проекта бюджета'!#REF!</f>
        <v>#REF!</v>
      </c>
      <c r="B40" s="75" t="e">
        <f>'Осн. показатели проекта бюджета'!#REF!</f>
        <v>#REF!</v>
      </c>
      <c r="C40" s="75" t="e">
        <f>'Осн. показатели проекта бюджета'!#REF!</f>
        <v>#REF!</v>
      </c>
      <c r="D40" s="75" t="e">
        <f>'Осн. показатели проекта бюджета'!#REF!</f>
        <v>#REF!</v>
      </c>
      <c r="E40" s="75" t="e">
        <f>'Осн. показатели проекта бюджета'!#REF!</f>
        <v>#REF!</v>
      </c>
    </row>
    <row r="41" spans="1:6" ht="19.5" thickBot="1" x14ac:dyDescent="0.35">
      <c r="A41" s="48" t="e">
        <f>'Осн. показатели проекта бюджета'!#REF!</f>
        <v>#REF!</v>
      </c>
      <c r="B41" s="76" t="e">
        <f>'Осн. показатели проекта бюджета'!#REF!</f>
        <v>#REF!</v>
      </c>
      <c r="C41" s="76" t="e">
        <f>'Осн. показатели проекта бюджета'!#REF!</f>
        <v>#REF!</v>
      </c>
      <c r="D41" s="77" t="e">
        <f>'Осн. показатели проекта бюджета'!#REF!</f>
        <v>#REF!</v>
      </c>
      <c r="E41" s="77" t="e">
        <f>'Осн. показатели проекта бюджета'!#REF!</f>
        <v>#REF!</v>
      </c>
    </row>
    <row r="42" spans="1:6" ht="19.5" thickBot="1" x14ac:dyDescent="0.35">
      <c r="A42" s="48" t="e">
        <f>'Осн. показатели проекта бюджета'!#REF!</f>
        <v>#REF!</v>
      </c>
      <c r="B42" s="76" t="e">
        <f>'Осн. показатели проекта бюджета'!#REF!</f>
        <v>#REF!</v>
      </c>
      <c r="C42" s="76" t="e">
        <f>'Осн. показатели проекта бюджета'!#REF!</f>
        <v>#REF!</v>
      </c>
      <c r="D42" s="77" t="e">
        <f>'Осн. показатели проекта бюджета'!#REF!</f>
        <v>#REF!</v>
      </c>
      <c r="E42" s="77" t="e">
        <f>'Осн. показатели проекта бюджета'!#REF!</f>
        <v>#REF!</v>
      </c>
    </row>
    <row r="43" spans="1:6" ht="19.5" thickBot="1" x14ac:dyDescent="0.35">
      <c r="A43" s="51" t="e">
        <f>'Осн. показатели проекта бюджета'!#REF!</f>
        <v>#REF!</v>
      </c>
      <c r="B43" s="78" t="e">
        <f>'Осн. показатели проекта бюджета'!#REF!</f>
        <v>#REF!</v>
      </c>
      <c r="C43" s="76" t="e">
        <f>'Осн. показатели проекта бюджета'!#REF!</f>
        <v>#REF!</v>
      </c>
      <c r="D43" s="77" t="e">
        <f>'Осн. показатели проекта бюджета'!#REF!</f>
        <v>#REF!</v>
      </c>
      <c r="E43" s="77" t="e">
        <f>'Осн. показатели проекта бюджета'!#REF!</f>
        <v>#REF!</v>
      </c>
    </row>
    <row r="44" spans="1:6" x14ac:dyDescent="0.3">
      <c r="A44" s="85"/>
      <c r="B44" s="86"/>
      <c r="C44" s="86"/>
      <c r="D44" s="87"/>
      <c r="E44" s="87"/>
    </row>
    <row r="45" spans="1:6" x14ac:dyDescent="0.3">
      <c r="A45" s="85"/>
      <c r="B45" s="86"/>
      <c r="C45" s="86"/>
      <c r="D45" s="87"/>
      <c r="E45" s="87"/>
    </row>
    <row r="46" spans="1:6" ht="20.25" x14ac:dyDescent="0.3">
      <c r="A46" s="166" t="s">
        <v>92</v>
      </c>
      <c r="B46" s="166"/>
      <c r="C46" s="166"/>
      <c r="D46" s="166"/>
      <c r="E46" s="166"/>
    </row>
    <row r="47" spans="1:6" ht="19.5" thickBot="1" x14ac:dyDescent="0.35">
      <c r="A47" s="46"/>
      <c r="B47" s="79"/>
      <c r="C47" s="79"/>
      <c r="D47" s="79"/>
      <c r="E47" s="79"/>
    </row>
    <row r="48" spans="1:6" ht="46.5" customHeight="1" thickBot="1" x14ac:dyDescent="0.35">
      <c r="A48" s="64" t="s">
        <v>86</v>
      </c>
      <c r="B48" s="80"/>
      <c r="C48" s="80"/>
      <c r="D48" s="80"/>
      <c r="E48" s="80"/>
      <c r="F48" s="81" t="s">
        <v>87</v>
      </c>
    </row>
    <row r="49" spans="1:6" ht="19.5" thickBot="1" x14ac:dyDescent="0.35">
      <c r="A49" s="65" t="s">
        <v>88</v>
      </c>
      <c r="B49" s="62" t="e">
        <f>B18-B15-((((B10-B11-B12-B13-B14)*B48)/(B48+13))+B11)</f>
        <v>#REF!</v>
      </c>
      <c r="C49" s="62" t="e">
        <f>C18-C15-((((C10-C11-C12-C13-C14)*C48)/(C48+13))+C11)</f>
        <v>#REF!</v>
      </c>
      <c r="D49" s="62" t="e">
        <f>D18-D15-((((D10-D11-D12-D13-D14)*D48)/(D48+13))+D11)</f>
        <v>#REF!</v>
      </c>
      <c r="E49" s="62" t="e">
        <f>E18-E15-((((E10-E11-E12-E13-E14)*E48)/(E48+13))+E11)</f>
        <v>#REF!</v>
      </c>
      <c r="F49" s="82"/>
    </row>
    <row r="50" spans="1:6" ht="19.5" thickBot="1" x14ac:dyDescent="0.35">
      <c r="A50" s="65" t="s">
        <v>78</v>
      </c>
      <c r="B50" s="62" t="e">
        <f>B40/B49*100</f>
        <v>#REF!</v>
      </c>
      <c r="C50" s="62" t="e">
        <f>C40/C49*100</f>
        <v>#REF!</v>
      </c>
      <c r="D50" s="62" t="e">
        <f>D40/D49*100</f>
        <v>#REF!</v>
      </c>
      <c r="E50" s="62" t="e">
        <f>E40/E49*100</f>
        <v>#REF!</v>
      </c>
      <c r="F50" s="81" t="s">
        <v>84</v>
      </c>
    </row>
    <row r="51" spans="1:6" ht="19.5" thickBot="1" x14ac:dyDescent="0.35">
      <c r="A51" s="65" t="s">
        <v>79</v>
      </c>
      <c r="B51" s="62" t="e">
        <f>B43/B49*100</f>
        <v>#REF!</v>
      </c>
      <c r="C51" s="62" t="e">
        <f t="shared" ref="C51:E51" si="0">C43/C49*100</f>
        <v>#REF!</v>
      </c>
      <c r="D51" s="62" t="e">
        <f t="shared" si="0"/>
        <v>#REF!</v>
      </c>
      <c r="E51" s="62" t="e">
        <f t="shared" si="0"/>
        <v>#REF!</v>
      </c>
      <c r="F51" s="82"/>
    </row>
    <row r="52" spans="1:6" ht="21" customHeight="1" thickBot="1" x14ac:dyDescent="0.35">
      <c r="A52" s="64" t="s">
        <v>80</v>
      </c>
      <c r="B52" s="63" t="e">
        <f>IF(B24&lt;0,ABS(B24)/((B49*10%)*100),0)</f>
        <v>#REF!</v>
      </c>
      <c r="C52" s="63" t="e">
        <f t="shared" ref="C52:E52" si="1">IF(C24&lt;0,ABS(C24)/((C49*10%)*100),0)</f>
        <v>#REF!</v>
      </c>
      <c r="D52" s="63" t="e">
        <f t="shared" si="1"/>
        <v>#REF!</v>
      </c>
      <c r="E52" s="63" t="e">
        <f t="shared" si="1"/>
        <v>#REF!</v>
      </c>
      <c r="F52" s="81" t="s">
        <v>83</v>
      </c>
    </row>
    <row r="53" spans="1:6" ht="19.5" thickBot="1" x14ac:dyDescent="0.35">
      <c r="A53" s="65" t="s">
        <v>76</v>
      </c>
      <c r="B53" s="63" t="e">
        <f>IF(B24&lt;0,ABS((B28+B31)/(B24*(-1)+B29+B32+B33)*100),0)</f>
        <v>#REF!</v>
      </c>
      <c r="C53" s="63" t="e">
        <f t="shared" ref="C53:E53" si="2">IF(C24&lt;0,ABS((C28+C31)/(C24*(-1)+C29+C32+C33)*100),0)</f>
        <v>#REF!</v>
      </c>
      <c r="D53" s="63" t="e">
        <f t="shared" si="2"/>
        <v>#REF!</v>
      </c>
      <c r="E53" s="63" t="e">
        <f t="shared" si="2"/>
        <v>#REF!</v>
      </c>
      <c r="F53" s="81" t="s">
        <v>84</v>
      </c>
    </row>
    <row r="54" spans="1:6" ht="19.5" thickBot="1" x14ac:dyDescent="0.35">
      <c r="A54" s="65" t="s">
        <v>81</v>
      </c>
      <c r="B54" s="62" t="e">
        <f t="shared" ref="B54:E54" si="3">B20/(B23-B17)*100</f>
        <v>#REF!</v>
      </c>
      <c r="C54" s="62" t="e">
        <f t="shared" si="3"/>
        <v>#REF!</v>
      </c>
      <c r="D54" s="62" t="e">
        <f t="shared" si="3"/>
        <v>#REF!</v>
      </c>
      <c r="E54" s="62" t="e">
        <f t="shared" si="3"/>
        <v>#REF!</v>
      </c>
      <c r="F54" s="83" t="s">
        <v>85</v>
      </c>
    </row>
    <row r="56" spans="1:6" x14ac:dyDescent="0.3">
      <c r="A56" s="41" t="s">
        <v>60</v>
      </c>
    </row>
    <row r="57" spans="1:6" x14ac:dyDescent="0.3">
      <c r="A57" s="42"/>
    </row>
    <row r="58" spans="1:6" x14ac:dyDescent="0.3">
      <c r="A58" s="43" t="s">
        <v>61</v>
      </c>
    </row>
  </sheetData>
  <customSheetViews>
    <customSheetView guid="{F1ECF7A2-D5A2-4BC9-A135-0FAC943E7DAD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1"/>
    </customSheetView>
    <customSheetView guid="{A1AB9400-BE49-4027-9900-51EF44F09259}" scale="60" fitToPage="1" state="hidden">
      <pane ySplit="8" topLeftCell="A18" activePane="bottomLeft" state="frozen"/>
      <selection pane="bottomLeft" activeCell="D28" sqref="D28"/>
      <pageMargins left="0.78740157480314965" right="0" top="0" bottom="0" header="0" footer="0"/>
      <pageSetup paperSize="9" scale="73" orientation="landscape" r:id="rId2"/>
    </customSheetView>
  </customSheetViews>
  <mergeCells count="2">
    <mergeCell ref="A46:E46"/>
    <mergeCell ref="A4:E4"/>
  </mergeCells>
  <pageMargins left="0.78740157480314965" right="0" top="0" bottom="0" header="0" footer="0"/>
  <pageSetup paperSize="9" scale="73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pageSetUpPr fitToPage="1"/>
  </sheetPr>
  <dimension ref="A2:F58"/>
  <sheetViews>
    <sheetView zoomScale="50" zoomScaleNormal="50" workbookViewId="0">
      <pane ySplit="8" topLeftCell="A9" activePane="bottomLeft" state="frozen"/>
      <selection pane="bottomLeft" activeCell="A37" sqref="A37"/>
    </sheetView>
  </sheetViews>
  <sheetFormatPr defaultRowHeight="18.75" x14ac:dyDescent="0.3"/>
  <cols>
    <col min="1" max="1" width="95" style="45" customWidth="1"/>
    <col min="2" max="2" width="28" style="45" customWidth="1"/>
    <col min="3" max="3" width="28.7109375" style="45" customWidth="1"/>
    <col min="4" max="4" width="26.42578125" style="45" customWidth="1"/>
    <col min="5" max="5" width="28.28515625" style="45" customWidth="1"/>
    <col min="6" max="6" width="12.140625" style="45" customWidth="1"/>
    <col min="7" max="7" width="31.7109375" style="45" customWidth="1"/>
    <col min="8" max="8" width="9.140625" style="45"/>
    <col min="9" max="9" width="22.5703125" style="45" bestFit="1" customWidth="1"/>
    <col min="10" max="16384" width="9.140625" style="45"/>
  </cols>
  <sheetData>
    <row r="2" spans="1:6" x14ac:dyDescent="0.3">
      <c r="E2" s="18" t="s">
        <v>91</v>
      </c>
    </row>
    <row r="4" spans="1:6" ht="104.25" customHeight="1" x14ac:dyDescent="0.35">
      <c r="A4" s="164" t="s">
        <v>90</v>
      </c>
      <c r="B4" s="164"/>
      <c r="C4" s="164"/>
      <c r="D4" s="164"/>
      <c r="E4" s="164"/>
      <c r="F4" s="44"/>
    </row>
    <row r="5" spans="1:6" ht="36.75" customHeight="1" x14ac:dyDescent="0.3">
      <c r="A5" s="50"/>
      <c r="B5" s="50"/>
      <c r="C5" s="50"/>
      <c r="D5" s="50"/>
      <c r="E5" s="50"/>
    </row>
    <row r="6" spans="1:6" ht="19.5" thickBot="1" x14ac:dyDescent="0.35">
      <c r="A6" s="46"/>
      <c r="B6" s="46"/>
      <c r="C6" s="46"/>
      <c r="D6" s="46"/>
      <c r="E6" s="47" t="s">
        <v>75</v>
      </c>
    </row>
    <row r="7" spans="1:6" ht="38.25" thickBot="1" x14ac:dyDescent="0.35">
      <c r="A7" s="55" t="s">
        <v>41</v>
      </c>
      <c r="B7" s="55" t="str">
        <f>'Осн. показатели проекта бюджета'!D6</f>
        <v>Оценка исполнения 
бюджета за 2024 год</v>
      </c>
      <c r="C7" s="55" t="str">
        <f>'Осн. показатели проекта бюджета'!F6</f>
        <v>Проект бюджета на 2025 год</v>
      </c>
      <c r="D7" s="55" t="str">
        <f>'Осн. показатели проекта бюджета'!I6</f>
        <v>Проект бюджета на 2026 год</v>
      </c>
      <c r="E7" s="55" t="str">
        <f>'Осн. показатели проекта бюджета'!L6</f>
        <v>Проект бюджета на 2027 год</v>
      </c>
    </row>
    <row r="8" spans="1:6" s="54" customFormat="1" ht="13.5" thickBot="1" x14ac:dyDescent="0.3">
      <c r="A8" s="52">
        <v>1</v>
      </c>
      <c r="B8" s="52">
        <v>2</v>
      </c>
      <c r="C8" s="52">
        <v>3</v>
      </c>
      <c r="D8" s="53">
        <v>4</v>
      </c>
      <c r="E8" s="53">
        <v>5</v>
      </c>
    </row>
    <row r="9" spans="1:6" ht="19.5" thickBot="1" x14ac:dyDescent="0.35">
      <c r="A9" s="58" t="str">
        <f>'Осн. показатели проекта бюджета'!A8</f>
        <v>Налоговые и неналоговые доходы, в том числе:</v>
      </c>
      <c r="B9" s="66">
        <f>'Осн. показатели проекта бюджета'!D8</f>
        <v>3025738.0999999996</v>
      </c>
      <c r="C9" s="66">
        <f>'Осн. показатели проекта бюджета'!F8</f>
        <v>3442561</v>
      </c>
      <c r="D9" s="66">
        <f>'Осн. показатели проекта бюджета'!I8</f>
        <v>3513920</v>
      </c>
      <c r="E9" s="66">
        <f>'Осн. показатели проекта бюджета'!L8</f>
        <v>3631082</v>
      </c>
    </row>
    <row r="10" spans="1:6" ht="19.5" thickBot="1" x14ac:dyDescent="0.35">
      <c r="A10" s="48" t="str">
        <f>'Осн. показатели проекта бюджета'!A10</f>
        <v>Налог на доходы физических лиц</v>
      </c>
      <c r="B10" s="67">
        <f>'Осн. показатели проекта бюджета'!D10</f>
        <v>1149232</v>
      </c>
      <c r="C10" s="67">
        <f>'Осн. показатели проекта бюджета'!F10</f>
        <v>1533634</v>
      </c>
      <c r="D10" s="67">
        <f>'Осн. показатели проекта бюджета'!I10</f>
        <v>1475953</v>
      </c>
      <c r="E10" s="67">
        <f>'Осн. показатели проекта бюджета'!L10</f>
        <v>1458367</v>
      </c>
    </row>
    <row r="11" spans="1:6" ht="19.5" thickBot="1" x14ac:dyDescent="0.35">
      <c r="A11" s="84" t="e">
        <f>'Осн. показатели проекта бюджета'!#REF!</f>
        <v>#REF!</v>
      </c>
      <c r="B11" s="67" t="e">
        <f>'Осн. показатели проекта бюджета'!#REF!</f>
        <v>#REF!</v>
      </c>
      <c r="C11" s="67" t="e">
        <f>'Осн. показатели проекта бюджета'!#REF!</f>
        <v>#REF!</v>
      </c>
      <c r="D11" s="67" t="e">
        <f>'Осн. показатели проекта бюджета'!#REF!</f>
        <v>#REF!</v>
      </c>
      <c r="E11" s="67" t="e">
        <f>'Осн. показатели проекта бюджета'!#REF!</f>
        <v>#REF!</v>
      </c>
    </row>
    <row r="12" spans="1:6" ht="168" customHeight="1" thickBot="1" x14ac:dyDescent="0.35">
      <c r="A12" s="84" t="e">
        <f>'Осн. показатели проекта бюджета'!#REF!</f>
        <v>#REF!</v>
      </c>
      <c r="B12" s="67" t="e">
        <f>'Осн. показатели проекта бюджета'!#REF!</f>
        <v>#REF!</v>
      </c>
      <c r="C12" s="67" t="e">
        <f>'Осн. показатели проекта бюджета'!#REF!</f>
        <v>#REF!</v>
      </c>
      <c r="D12" s="67" t="e">
        <f>'Осн. показатели проекта бюджета'!#REF!</f>
        <v>#REF!</v>
      </c>
      <c r="E12" s="67" t="e">
        <f>'Осн. показатели проекта бюджета'!#REF!</f>
        <v>#REF!</v>
      </c>
    </row>
    <row r="13" spans="1:6" ht="19.5" thickBot="1" x14ac:dyDescent="0.35">
      <c r="A13" s="84" t="e">
        <f>'Осн. показатели проекта бюджета'!#REF!</f>
        <v>#REF!</v>
      </c>
      <c r="B13" s="67" t="e">
        <f>'Осн. показатели проекта бюджета'!#REF!</f>
        <v>#REF!</v>
      </c>
      <c r="C13" s="67" t="e">
        <f>'Осн. показатели проекта бюджета'!#REF!</f>
        <v>#REF!</v>
      </c>
      <c r="D13" s="67" t="e">
        <f>'Осн. показатели проекта бюджета'!#REF!</f>
        <v>#REF!</v>
      </c>
      <c r="E13" s="67" t="e">
        <f>'Осн. показатели проекта бюджета'!#REF!</f>
        <v>#REF!</v>
      </c>
    </row>
    <row r="14" spans="1:6" ht="80.25" customHeight="1" thickBot="1" x14ac:dyDescent="0.35">
      <c r="A14" s="84" t="e">
        <f>'Осн. показатели проекта бюджета'!#REF!</f>
        <v>#REF!</v>
      </c>
      <c r="B14" s="67" t="e">
        <f>'Осн. показатели проекта бюджета'!#REF!</f>
        <v>#REF!</v>
      </c>
      <c r="C14" s="67" t="e">
        <f>'Осн. показатели проекта бюджета'!#REF!</f>
        <v>#REF!</v>
      </c>
      <c r="D14" s="67" t="e">
        <f>'Осн. показатели проекта бюджета'!#REF!</f>
        <v>#REF!</v>
      </c>
      <c r="E14" s="67" t="e">
        <f>'Осн. показатели проекта бюджета'!#REF!</f>
        <v>#REF!</v>
      </c>
    </row>
    <row r="15" spans="1:6" ht="19.5" thickBot="1" x14ac:dyDescent="0.35">
      <c r="A15" s="58" t="str">
        <f>'Осн. показатели проекта бюджета'!A29</f>
        <v>Безвозмездные поступления</v>
      </c>
      <c r="B15" s="66">
        <f>'Осн. показатели проекта бюджета'!D29</f>
        <v>5876466.1634200001</v>
      </c>
      <c r="C15" s="66">
        <f>'Осн. показатели проекта бюджета'!F29</f>
        <v>5622931.5566500006</v>
      </c>
      <c r="D15" s="66">
        <f>'Осн. показатели проекта бюджета'!I29</f>
        <v>5937488.4339100001</v>
      </c>
      <c r="E15" s="66">
        <f>'Осн. показатели проекта бюджета'!L29</f>
        <v>6189406.6891999999</v>
      </c>
    </row>
    <row r="16" spans="1:6" ht="19.5" thickBot="1" x14ac:dyDescent="0.35">
      <c r="A16" s="48" t="str">
        <f>'Осн. показатели проекта бюджета'!A31</f>
        <v>Дотации</v>
      </c>
      <c r="B16" s="67">
        <f>'Осн. показатели проекта бюджета'!D31</f>
        <v>126838.25668000001</v>
      </c>
      <c r="C16" s="67">
        <f>'Осн. показатели проекта бюджета'!F31</f>
        <v>21950.34</v>
      </c>
      <c r="D16" s="67">
        <f>'Осн. показатели проекта бюджета'!I31</f>
        <v>259821.26965999999</v>
      </c>
      <c r="E16" s="67">
        <f>'Осн. показатели проекта бюджета'!L31</f>
        <v>48212.851900000001</v>
      </c>
    </row>
    <row r="17" spans="1:5" ht="19.5" thickBot="1" x14ac:dyDescent="0.35">
      <c r="A17" s="48" t="str">
        <f>'Осн. показатели проекта бюджета'!A33</f>
        <v>Субвенции</v>
      </c>
      <c r="B17" s="67">
        <f>'Осн. показатели проекта бюджета'!D33</f>
        <v>3741294.6888199998</v>
      </c>
      <c r="C17" s="67">
        <f>'Осн. показатели проекта бюджета'!F33</f>
        <v>4186907.7681800001</v>
      </c>
      <c r="D17" s="67">
        <f>'Осн. показатели проекта бюджета'!I33</f>
        <v>4308643.99345</v>
      </c>
      <c r="E17" s="67">
        <f>'Осн. показатели проекта бюджета'!L33</f>
        <v>4517434.1358099999</v>
      </c>
    </row>
    <row r="18" spans="1:5" ht="19.5" thickBot="1" x14ac:dyDescent="0.35">
      <c r="A18" s="57" t="str">
        <f>'Осн. показатели проекта бюджета'!A38</f>
        <v>ВСЕГО ДОХОДОВ</v>
      </c>
      <c r="B18" s="68">
        <f>'Осн. показатели проекта бюджета'!D38</f>
        <v>8902204.2634200007</v>
      </c>
      <c r="C18" s="68">
        <f>'Осн. показатели проекта бюджета'!F38</f>
        <v>9065492.5566500016</v>
      </c>
      <c r="D18" s="68">
        <f>'Осн. показатели проекта бюджета'!I38</f>
        <v>9451408.4339100011</v>
      </c>
      <c r="E18" s="68">
        <f>'Осн. показатели проекта бюджета'!L38</f>
        <v>9820488.689199999</v>
      </c>
    </row>
    <row r="19" spans="1:5" ht="40.5" customHeight="1" thickBot="1" x14ac:dyDescent="0.35">
      <c r="A19" s="48" t="e">
        <f>'Осн. показатели проекта бюджета'!#REF!</f>
        <v>#REF!</v>
      </c>
      <c r="B19" s="67" t="e">
        <f>'Осн. показатели проекта бюджета'!#REF!</f>
        <v>#REF!</v>
      </c>
      <c r="C19" s="67" t="e">
        <f>'Осн. показатели проекта бюджета'!#REF!</f>
        <v>#REF!</v>
      </c>
      <c r="D19" s="67" t="e">
        <f>'Осн. показатели проекта бюджета'!#REF!</f>
        <v>#REF!</v>
      </c>
      <c r="E19" s="67" t="e">
        <f>'Осн. показатели проекта бюджета'!#REF!</f>
        <v>#REF!</v>
      </c>
    </row>
    <row r="20" spans="1:5" ht="27.75" customHeight="1" thickBot="1" x14ac:dyDescent="0.35">
      <c r="A20" s="49" t="e">
        <f>'Осн. показатели проекта бюджета'!#REF!</f>
        <v>#REF!</v>
      </c>
      <c r="B20" s="69" t="e">
        <f>'Осн. показатели проекта бюджета'!#REF!</f>
        <v>#REF!</v>
      </c>
      <c r="C20" s="69" t="e">
        <f>'Осн. показатели проекта бюджета'!#REF!</f>
        <v>#REF!</v>
      </c>
      <c r="D20" s="69" t="e">
        <f>'Осн. показатели проекта бюджета'!#REF!</f>
        <v>#REF!</v>
      </c>
      <c r="E20" s="69" t="e">
        <f>'Осн. показатели проекта бюджета'!#REF!</f>
        <v>#REF!</v>
      </c>
    </row>
    <row r="21" spans="1:5" ht="29.25" customHeight="1" thickBot="1" x14ac:dyDescent="0.35">
      <c r="A21" s="48" t="e">
        <f>'Осн. показатели проекта бюджета'!#REF!</f>
        <v>#REF!</v>
      </c>
      <c r="B21" s="67" t="e">
        <f>'Осн. показатели проекта бюджета'!#REF!</f>
        <v>#REF!</v>
      </c>
      <c r="C21" s="67" t="e">
        <f>'Осн. показатели проекта бюджета'!#REF!</f>
        <v>#REF!</v>
      </c>
      <c r="D21" s="67" t="e">
        <f>'Осн. показатели проекта бюджета'!#REF!</f>
        <v>#REF!</v>
      </c>
      <c r="E21" s="67" t="e">
        <f>'Осн. показатели проекта бюджета'!#REF!</f>
        <v>#REF!</v>
      </c>
    </row>
    <row r="22" spans="1:5" ht="19.5" thickBot="1" x14ac:dyDescent="0.35">
      <c r="A22" s="48" t="e">
        <f>'Осн. показатели проекта бюджета'!#REF!</f>
        <v>#REF!</v>
      </c>
      <c r="B22" s="67" t="e">
        <f>'Осн. показатели проекта бюджета'!#REF!</f>
        <v>#REF!</v>
      </c>
      <c r="C22" s="67" t="e">
        <f>'Осн. показатели проекта бюджета'!#REF!</f>
        <v>#REF!</v>
      </c>
      <c r="D22" s="67" t="e">
        <f>'Осн. показатели проекта бюджета'!#REF!</f>
        <v>#REF!</v>
      </c>
      <c r="E22" s="67" t="e">
        <f>'Осн. показатели проекта бюджета'!#REF!</f>
        <v>#REF!</v>
      </c>
    </row>
    <row r="23" spans="1:5" ht="19.5" thickBot="1" x14ac:dyDescent="0.35">
      <c r="A23" s="57" t="e">
        <f>'Осн. показатели проекта бюджета'!#REF!</f>
        <v>#REF!</v>
      </c>
      <c r="B23" s="68" t="e">
        <f>'Осн. показатели проекта бюджета'!#REF!</f>
        <v>#REF!</v>
      </c>
      <c r="C23" s="68" t="e">
        <f>'Осн. показатели проекта бюджета'!#REF!</f>
        <v>#REF!</v>
      </c>
      <c r="D23" s="68" t="e">
        <f>'Осн. показатели проекта бюджета'!#REF!</f>
        <v>#REF!</v>
      </c>
      <c r="E23" s="68" t="e">
        <f>'Осн. показатели проекта бюджета'!#REF!</f>
        <v>#REF!</v>
      </c>
    </row>
    <row r="24" spans="1:5" ht="19.5" thickBot="1" x14ac:dyDescent="0.35">
      <c r="A24" s="59" t="e">
        <f>'Осн. показатели проекта бюджета'!#REF!</f>
        <v>#REF!</v>
      </c>
      <c r="B24" s="70" t="e">
        <f>'Осн. показатели проекта бюджета'!#REF!</f>
        <v>#REF!</v>
      </c>
      <c r="C24" s="70" t="e">
        <f>'Осн. показатели проекта бюджета'!#REF!</f>
        <v>#REF!</v>
      </c>
      <c r="D24" s="70" t="e">
        <f>'Осн. показатели проекта бюджета'!#REF!</f>
        <v>#REF!</v>
      </c>
      <c r="E24" s="70" t="e">
        <f>'Осн. показатели проекта бюджета'!#REF!</f>
        <v>#REF!</v>
      </c>
    </row>
    <row r="25" spans="1:5" ht="19.5" thickBot="1" x14ac:dyDescent="0.35">
      <c r="A25" s="56" t="e">
        <f>'Осн. показатели проекта бюджета'!#REF!</f>
        <v>#REF!</v>
      </c>
      <c r="B25" s="71" t="e">
        <f>'Осн. показатели проекта бюджета'!#REF!</f>
        <v>#REF!</v>
      </c>
      <c r="C25" s="71" t="e">
        <f>'Осн. показатели проекта бюджета'!#REF!</f>
        <v>#REF!</v>
      </c>
      <c r="D25" s="71" t="e">
        <f>'Осн. показатели проекта бюджета'!#REF!</f>
        <v>#REF!</v>
      </c>
      <c r="E25" s="71" t="e">
        <f>'Осн. показатели проекта бюджета'!#REF!</f>
        <v>#REF!</v>
      </c>
    </row>
    <row r="26" spans="1:5" ht="20.25" thickBot="1" x14ac:dyDescent="0.35">
      <c r="A26" s="60" t="e">
        <f>'Осн. показатели проекта бюджета'!#REF!</f>
        <v>#REF!</v>
      </c>
      <c r="B26" s="72" t="e">
        <f>'Осн. показатели проекта бюджета'!#REF!</f>
        <v>#REF!</v>
      </c>
      <c r="C26" s="72" t="e">
        <f>'Осн. показатели проекта бюджета'!#REF!</f>
        <v>#REF!</v>
      </c>
      <c r="D26" s="72" t="e">
        <f>'Осн. показатели проекта бюджета'!#REF!</f>
        <v>#REF!</v>
      </c>
      <c r="E26" s="72" t="e">
        <f>'Осн. показатели проекта бюджета'!#REF!</f>
        <v>#REF!</v>
      </c>
    </row>
    <row r="27" spans="1:5" ht="20.25" thickBot="1" x14ac:dyDescent="0.35">
      <c r="A27" s="60" t="e">
        <f>'Осн. показатели проекта бюджета'!#REF!</f>
        <v>#REF!</v>
      </c>
      <c r="B27" s="72" t="e">
        <f>'Осн. показатели проекта бюджета'!#REF!</f>
        <v>#REF!</v>
      </c>
      <c r="C27" s="72" t="e">
        <f>'Осн. показатели проекта бюджета'!#REF!</f>
        <v>#REF!</v>
      </c>
      <c r="D27" s="72" t="e">
        <f>'Осн. показатели проекта бюджета'!#REF!</f>
        <v>#REF!</v>
      </c>
      <c r="E27" s="72" t="e">
        <f>'Осн. показатели проекта бюджета'!#REF!</f>
        <v>#REF!</v>
      </c>
    </row>
    <row r="28" spans="1:5" ht="19.5" thickBot="1" x14ac:dyDescent="0.35">
      <c r="A28" s="48" t="e">
        <f>'Осн. показатели проекта бюджета'!#REF!</f>
        <v>#REF!</v>
      </c>
      <c r="B28" s="67" t="e">
        <f>'Осн. показатели проекта бюджета'!#REF!</f>
        <v>#REF!</v>
      </c>
      <c r="C28" s="73" t="e">
        <f>'Осн. показатели проекта бюджета'!#REF!</f>
        <v>#REF!</v>
      </c>
      <c r="D28" s="73" t="e">
        <f>'Осн. показатели проекта бюджета'!#REF!</f>
        <v>#REF!</v>
      </c>
      <c r="E28" s="73" t="e">
        <f>'Осн. показатели проекта бюджета'!#REF!</f>
        <v>#REF!</v>
      </c>
    </row>
    <row r="29" spans="1:5" ht="19.5" thickBot="1" x14ac:dyDescent="0.35">
      <c r="A29" s="48" t="e">
        <f>'Осн. показатели проекта бюджета'!#REF!</f>
        <v>#REF!</v>
      </c>
      <c r="B29" s="67" t="e">
        <f>'Осн. показатели проекта бюджета'!#REF!</f>
        <v>#REF!</v>
      </c>
      <c r="C29" s="67" t="e">
        <f>'Осн. показатели проекта бюджета'!#REF!</f>
        <v>#REF!</v>
      </c>
      <c r="D29" s="67" t="e">
        <f>'Осн. показатели проекта бюджета'!#REF!</f>
        <v>#REF!</v>
      </c>
      <c r="E29" s="67" t="e">
        <f>'Осн. показатели проекта бюджета'!#REF!</f>
        <v>#REF!</v>
      </c>
    </row>
    <row r="30" spans="1:5" ht="20.25" thickBot="1" x14ac:dyDescent="0.35">
      <c r="A30" s="61" t="e">
        <f>'Осн. показатели проекта бюджета'!#REF!</f>
        <v>#REF!</v>
      </c>
      <c r="B30" s="72" t="e">
        <f>'Осн. показатели проекта бюджета'!#REF!</f>
        <v>#REF!</v>
      </c>
      <c r="C30" s="72" t="e">
        <f>'Осн. показатели проекта бюджета'!#REF!</f>
        <v>#REF!</v>
      </c>
      <c r="D30" s="72" t="e">
        <f>'Осн. показатели проекта бюджета'!#REF!</f>
        <v>#REF!</v>
      </c>
      <c r="E30" s="72" t="e">
        <f>'Осн. показатели проекта бюджета'!#REF!</f>
        <v>#REF!</v>
      </c>
    </row>
    <row r="31" spans="1:5" ht="19.5" thickBot="1" x14ac:dyDescent="0.35">
      <c r="A31" s="48" t="e">
        <f>'Осн. показатели проекта бюджета'!#REF!</f>
        <v>#REF!</v>
      </c>
      <c r="B31" s="67" t="e">
        <f>'Осн. показатели проекта бюджета'!#REF!</f>
        <v>#REF!</v>
      </c>
      <c r="C31" s="67" t="e">
        <f>'Осн. показатели проекта бюджета'!#REF!</f>
        <v>#REF!</v>
      </c>
      <c r="D31" s="67" t="e">
        <f>'Осн. показатели проекта бюджета'!#REF!</f>
        <v>#REF!</v>
      </c>
      <c r="E31" s="67" t="e">
        <f>'Осн. показатели проекта бюджета'!#REF!</f>
        <v>#REF!</v>
      </c>
    </row>
    <row r="32" spans="1:5" ht="19.5" thickBot="1" x14ac:dyDescent="0.35">
      <c r="A32" s="48" t="e">
        <f>'Осн. показатели проекта бюджета'!#REF!</f>
        <v>#REF!</v>
      </c>
      <c r="B32" s="67" t="e">
        <f>'Осн. показатели проекта бюджета'!#REF!</f>
        <v>#REF!</v>
      </c>
      <c r="C32" s="67" t="e">
        <f>'Осн. показатели проекта бюджета'!#REF!</f>
        <v>#REF!</v>
      </c>
      <c r="D32" s="67" t="e">
        <f>'Осн. показатели проекта бюджета'!#REF!</f>
        <v>#REF!</v>
      </c>
      <c r="E32" s="67" t="e">
        <f>'Осн. показатели проекта бюджета'!#REF!</f>
        <v>#REF!</v>
      </c>
    </row>
    <row r="33" spans="1:6" ht="20.25" thickBot="1" x14ac:dyDescent="0.35">
      <c r="A33" s="61" t="e">
        <f>'Осн. показатели проекта бюджета'!#REF!</f>
        <v>#REF!</v>
      </c>
      <c r="B33" s="72" t="e">
        <f>'Осн. показатели проекта бюджета'!#REF!</f>
        <v>#REF!</v>
      </c>
      <c r="C33" s="72" t="e">
        <f>'Осн. показатели проекта бюджета'!#REF!</f>
        <v>#REF!</v>
      </c>
      <c r="D33" s="72" t="e">
        <f>'Осн. показатели проекта бюджета'!#REF!</f>
        <v>#REF!</v>
      </c>
      <c r="E33" s="72" t="e">
        <f>'Осн. показатели проекта бюджета'!#REF!</f>
        <v>#REF!</v>
      </c>
    </row>
    <row r="34" spans="1:6" ht="20.25" thickBot="1" x14ac:dyDescent="0.35">
      <c r="A34" s="61" t="e">
        <f>'Осн. показатели проекта бюджета'!#REF!</f>
        <v>#REF!</v>
      </c>
      <c r="B34" s="72" t="e">
        <f>'Осн. показатели проекта бюджета'!#REF!</f>
        <v>#REF!</v>
      </c>
      <c r="C34" s="72" t="e">
        <f>'Осн. показатели проекта бюджета'!#REF!</f>
        <v>#REF!</v>
      </c>
      <c r="D34" s="72" t="e">
        <f>'Осн. показатели проекта бюджета'!#REF!</f>
        <v>#REF!</v>
      </c>
      <c r="E34" s="72" t="e">
        <f>'Осн. показатели проекта бюджета'!#REF!</f>
        <v>#REF!</v>
      </c>
    </row>
    <row r="35" spans="1:6" ht="20.25" customHeight="1" thickBot="1" x14ac:dyDescent="0.35">
      <c r="A35" s="61" t="e">
        <f>'Осн. показатели проекта бюджета'!#REF!</f>
        <v>#REF!</v>
      </c>
      <c r="B35" s="72" t="e">
        <f>'Осн. показатели проекта бюджета'!#REF!</f>
        <v>#REF!</v>
      </c>
      <c r="C35" s="72" t="e">
        <f>'Осн. показатели проекта бюджета'!#REF!</f>
        <v>#REF!</v>
      </c>
      <c r="D35" s="72" t="e">
        <f>'Осн. показатели проекта бюджета'!#REF!</f>
        <v>#REF!</v>
      </c>
      <c r="E35" s="72" t="e">
        <f>'Осн. показатели проекта бюджета'!#REF!</f>
        <v>#REF!</v>
      </c>
    </row>
    <row r="36" spans="1:6" ht="20.25" thickBot="1" x14ac:dyDescent="0.35">
      <c r="A36" s="60" t="e">
        <f>'Осн. показатели проекта бюджета'!#REF!</f>
        <v>#REF!</v>
      </c>
      <c r="B36" s="72" t="e">
        <f>'Осн. показатели проекта бюджета'!#REF!</f>
        <v>#REF!</v>
      </c>
      <c r="C36" s="72" t="e">
        <f>'Осн. показатели проекта бюджета'!#REF!</f>
        <v>#REF!</v>
      </c>
      <c r="D36" s="72" t="e">
        <f>'Осн. показатели проекта бюджета'!#REF!</f>
        <v>#REF!</v>
      </c>
      <c r="E36" s="72" t="e">
        <f>'Осн. показатели проекта бюджета'!#REF!</f>
        <v>#REF!</v>
      </c>
    </row>
    <row r="37" spans="1:6" ht="19.5" thickBot="1" x14ac:dyDescent="0.35">
      <c r="A37" s="48" t="e">
        <f>'Осн. показатели проекта бюджета'!#REF!</f>
        <v>#REF!</v>
      </c>
      <c r="B37" s="67" t="e">
        <f>'Осн. показатели проекта бюджета'!#REF!</f>
        <v>#REF!</v>
      </c>
      <c r="C37" s="67" t="e">
        <f>'Осн. показатели проекта бюджета'!#REF!</f>
        <v>#REF!</v>
      </c>
      <c r="D37" s="67" t="e">
        <f>'Осн. показатели проекта бюджета'!#REF!</f>
        <v>#REF!</v>
      </c>
      <c r="E37" s="67" t="e">
        <f>'Осн. показатели проекта бюджета'!#REF!</f>
        <v>#REF!</v>
      </c>
    </row>
    <row r="38" spans="1:6" ht="19.5" thickBot="1" x14ac:dyDescent="0.35">
      <c r="A38" s="48" t="e">
        <f>'Осн. показатели проекта бюджета'!#REF!</f>
        <v>#REF!</v>
      </c>
      <c r="B38" s="67" t="e">
        <f>'Осн. показатели проекта бюджета'!#REF!</f>
        <v>#REF!</v>
      </c>
      <c r="C38" s="67" t="e">
        <f>'Осн. показатели проекта бюджета'!#REF!</f>
        <v>#REF!</v>
      </c>
      <c r="D38" s="67" t="e">
        <f>'Осн. показатели проекта бюджета'!#REF!</f>
        <v>#REF!</v>
      </c>
      <c r="E38" s="67" t="e">
        <f>'Осн. показатели проекта бюджета'!#REF!</f>
        <v>#REF!</v>
      </c>
    </row>
    <row r="39" spans="1:6" ht="19.5" thickBot="1" x14ac:dyDescent="0.35">
      <c r="A39" s="56" t="e">
        <f>'Осн. показатели проекта бюджета'!#REF!</f>
        <v>#REF!</v>
      </c>
      <c r="B39" s="74" t="s">
        <v>82</v>
      </c>
      <c r="C39" s="74" t="e">
        <f>'Осн. показатели проекта бюджета'!#REF!</f>
        <v>#REF!</v>
      </c>
      <c r="D39" s="74" t="e">
        <f>'Осн. показатели проекта бюджета'!#REF!</f>
        <v>#REF!</v>
      </c>
      <c r="E39" s="74" t="e">
        <f>'Осн. показатели проекта бюджета'!#REF!</f>
        <v>#REF!</v>
      </c>
    </row>
    <row r="40" spans="1:6" ht="20.25" thickBot="1" x14ac:dyDescent="0.35">
      <c r="A40" s="60" t="e">
        <f>'Осн. показатели проекта бюджета'!#REF!</f>
        <v>#REF!</v>
      </c>
      <c r="B40" s="75" t="e">
        <f>'Осн. показатели проекта бюджета'!#REF!</f>
        <v>#REF!</v>
      </c>
      <c r="C40" s="75" t="e">
        <f>'Осн. показатели проекта бюджета'!#REF!</f>
        <v>#REF!</v>
      </c>
      <c r="D40" s="75" t="e">
        <f>'Осн. показатели проекта бюджета'!#REF!</f>
        <v>#REF!</v>
      </c>
      <c r="E40" s="75" t="e">
        <f>'Осн. показатели проекта бюджета'!#REF!</f>
        <v>#REF!</v>
      </c>
    </row>
    <row r="41" spans="1:6" ht="19.5" thickBot="1" x14ac:dyDescent="0.35">
      <c r="A41" s="48" t="e">
        <f>'Осн. показатели проекта бюджета'!#REF!</f>
        <v>#REF!</v>
      </c>
      <c r="B41" s="76" t="e">
        <f>'Осн. показатели проекта бюджета'!#REF!</f>
        <v>#REF!</v>
      </c>
      <c r="C41" s="76" t="e">
        <f>'Осн. показатели проекта бюджета'!#REF!</f>
        <v>#REF!</v>
      </c>
      <c r="D41" s="77" t="e">
        <f>'Осн. показатели проекта бюджета'!#REF!</f>
        <v>#REF!</v>
      </c>
      <c r="E41" s="77" t="e">
        <f>'Осн. показатели проекта бюджета'!#REF!</f>
        <v>#REF!</v>
      </c>
    </row>
    <row r="42" spans="1:6" ht="19.5" thickBot="1" x14ac:dyDescent="0.35">
      <c r="A42" s="48" t="e">
        <f>'Осн. показатели проекта бюджета'!#REF!</f>
        <v>#REF!</v>
      </c>
      <c r="B42" s="76" t="e">
        <f>'Осн. показатели проекта бюджета'!#REF!</f>
        <v>#REF!</v>
      </c>
      <c r="C42" s="76" t="e">
        <f>'Осн. показатели проекта бюджета'!#REF!</f>
        <v>#REF!</v>
      </c>
      <c r="D42" s="77" t="e">
        <f>'Осн. показатели проекта бюджета'!#REF!</f>
        <v>#REF!</v>
      </c>
      <c r="E42" s="77" t="e">
        <f>'Осн. показатели проекта бюджета'!#REF!</f>
        <v>#REF!</v>
      </c>
    </row>
    <row r="43" spans="1:6" ht="19.5" thickBot="1" x14ac:dyDescent="0.35">
      <c r="A43" s="51" t="e">
        <f>'Осн. показатели проекта бюджета'!#REF!</f>
        <v>#REF!</v>
      </c>
      <c r="B43" s="78" t="e">
        <f>'Осн. показатели проекта бюджета'!#REF!</f>
        <v>#REF!</v>
      </c>
      <c r="C43" s="76" t="e">
        <f>'Осн. показатели проекта бюджета'!#REF!</f>
        <v>#REF!</v>
      </c>
      <c r="D43" s="77" t="e">
        <f>'Осн. показатели проекта бюджета'!#REF!</f>
        <v>#REF!</v>
      </c>
      <c r="E43" s="77" t="e">
        <f>'Осн. показатели проекта бюджета'!#REF!</f>
        <v>#REF!</v>
      </c>
    </row>
    <row r="44" spans="1:6" x14ac:dyDescent="0.3">
      <c r="A44" s="85"/>
      <c r="B44" s="86"/>
      <c r="C44" s="86"/>
      <c r="D44" s="87"/>
      <c r="E44" s="87"/>
    </row>
    <row r="45" spans="1:6" x14ac:dyDescent="0.3">
      <c r="A45" s="85"/>
      <c r="B45" s="86"/>
      <c r="C45" s="86"/>
      <c r="D45" s="87"/>
      <c r="E45" s="87"/>
    </row>
    <row r="46" spans="1:6" ht="20.25" x14ac:dyDescent="0.3">
      <c r="A46" s="166" t="s">
        <v>93</v>
      </c>
      <c r="B46" s="166"/>
      <c r="C46" s="166"/>
      <c r="D46" s="166"/>
      <c r="E46" s="166"/>
    </row>
    <row r="47" spans="1:6" ht="19.5" thickBot="1" x14ac:dyDescent="0.35">
      <c r="A47" s="46"/>
      <c r="B47" s="79"/>
      <c r="C47" s="79"/>
      <c r="D47" s="79"/>
      <c r="E47" s="79"/>
    </row>
    <row r="48" spans="1:6" ht="46.5" customHeight="1" thickBot="1" x14ac:dyDescent="0.35">
      <c r="A48" s="64" t="s">
        <v>86</v>
      </c>
      <c r="B48" s="80"/>
      <c r="C48" s="80"/>
      <c r="D48" s="80"/>
      <c r="E48" s="80"/>
      <c r="F48" s="81" t="s">
        <v>87</v>
      </c>
    </row>
    <row r="49" spans="1:6" ht="19.5" thickBot="1" x14ac:dyDescent="0.35">
      <c r="A49" s="65" t="s">
        <v>77</v>
      </c>
      <c r="B49" s="62" t="e">
        <f>B18-B15-((((B10-B11-B12-B13-B14)*B48)/(B48+15))+B11)</f>
        <v>#REF!</v>
      </c>
      <c r="C49" s="62" t="e">
        <f t="shared" ref="C49:E49" si="0">C18-C15-((((C10-C11-C12-C13-C14)*C48)/(C48+15))+C11)</f>
        <v>#REF!</v>
      </c>
      <c r="D49" s="62" t="e">
        <f t="shared" si="0"/>
        <v>#REF!</v>
      </c>
      <c r="E49" s="62" t="e">
        <f t="shared" si="0"/>
        <v>#REF!</v>
      </c>
      <c r="F49" s="82"/>
    </row>
    <row r="50" spans="1:6" ht="19.5" thickBot="1" x14ac:dyDescent="0.35">
      <c r="A50" s="65" t="s">
        <v>78</v>
      </c>
      <c r="B50" s="62" t="e">
        <f>B40/B49*100</f>
        <v>#REF!</v>
      </c>
      <c r="C50" s="62" t="e">
        <f>C40/C49*100</f>
        <v>#REF!</v>
      </c>
      <c r="D50" s="62" t="e">
        <f>D40/D49*100</f>
        <v>#REF!</v>
      </c>
      <c r="E50" s="62" t="e">
        <f>E40/E49*100</f>
        <v>#REF!</v>
      </c>
      <c r="F50" s="81" t="s">
        <v>84</v>
      </c>
    </row>
    <row r="51" spans="1:6" ht="19.5" thickBot="1" x14ac:dyDescent="0.35">
      <c r="A51" s="65" t="s">
        <v>79</v>
      </c>
      <c r="B51" s="62" t="e">
        <f>B43/B49*100</f>
        <v>#REF!</v>
      </c>
      <c r="C51" s="62" t="e">
        <f t="shared" ref="C51:E51" si="1">C43/C49*100</f>
        <v>#REF!</v>
      </c>
      <c r="D51" s="62" t="e">
        <f t="shared" si="1"/>
        <v>#REF!</v>
      </c>
      <c r="E51" s="62" t="e">
        <f t="shared" si="1"/>
        <v>#REF!</v>
      </c>
      <c r="F51" s="82"/>
    </row>
    <row r="52" spans="1:6" ht="21" customHeight="1" thickBot="1" x14ac:dyDescent="0.35">
      <c r="A52" s="64" t="s">
        <v>80</v>
      </c>
      <c r="B52" s="63" t="e">
        <f>IF(B24&lt;0,ABS(B24)/((B49*10%)*100),0)</f>
        <v>#REF!</v>
      </c>
      <c r="C52" s="63" t="e">
        <f t="shared" ref="C52:E52" si="2">IF(C24&lt;0,ABS(C24)/((C49*10%)*100),0)</f>
        <v>#REF!</v>
      </c>
      <c r="D52" s="63" t="e">
        <f t="shared" si="2"/>
        <v>#REF!</v>
      </c>
      <c r="E52" s="63" t="e">
        <f t="shared" si="2"/>
        <v>#REF!</v>
      </c>
      <c r="F52" s="81" t="s">
        <v>83</v>
      </c>
    </row>
    <row r="53" spans="1:6" ht="19.5" thickBot="1" x14ac:dyDescent="0.35">
      <c r="A53" s="65" t="s">
        <v>76</v>
      </c>
      <c r="B53" s="63" t="e">
        <f>IF(B24&lt;0,ABS((B28+B31)/(B24*(-1)+B29+B32+B33)*100),0)</f>
        <v>#REF!</v>
      </c>
      <c r="C53" s="63" t="e">
        <f t="shared" ref="C53:E53" si="3">IF(C24&lt;0,ABS((C28+C31)/(C24*(-1)+C29+C32+C33)*100),0)</f>
        <v>#REF!</v>
      </c>
      <c r="D53" s="63" t="e">
        <f t="shared" si="3"/>
        <v>#REF!</v>
      </c>
      <c r="E53" s="63" t="e">
        <f t="shared" si="3"/>
        <v>#REF!</v>
      </c>
      <c r="F53" s="81" t="s">
        <v>84</v>
      </c>
    </row>
    <row r="54" spans="1:6" ht="19.5" thickBot="1" x14ac:dyDescent="0.35">
      <c r="A54" s="65" t="s">
        <v>81</v>
      </c>
      <c r="B54" s="62" t="e">
        <f t="shared" ref="B54:E54" si="4">B20/(B23-B17)*100</f>
        <v>#REF!</v>
      </c>
      <c r="C54" s="62" t="e">
        <f t="shared" si="4"/>
        <v>#REF!</v>
      </c>
      <c r="D54" s="62" t="e">
        <f t="shared" si="4"/>
        <v>#REF!</v>
      </c>
      <c r="E54" s="62" t="e">
        <f t="shared" si="4"/>
        <v>#REF!</v>
      </c>
      <c r="F54" s="83" t="s">
        <v>85</v>
      </c>
    </row>
    <row r="56" spans="1:6" x14ac:dyDescent="0.3">
      <c r="A56" s="41" t="s">
        <v>60</v>
      </c>
    </row>
    <row r="57" spans="1:6" x14ac:dyDescent="0.3">
      <c r="A57" s="42"/>
    </row>
    <row r="58" spans="1:6" x14ac:dyDescent="0.3">
      <c r="A58" s="43" t="s">
        <v>61</v>
      </c>
    </row>
  </sheetData>
  <customSheetViews>
    <customSheetView guid="{F1ECF7A2-D5A2-4BC9-A135-0FAC943E7DAD}" scale="50" fitToPage="1" state="hidden">
      <pane ySplit="8" topLeftCell="A9" activePane="bottomLeft" state="frozen"/>
      <selection pane="bottomLeft" activeCell="A37" sqref="A37"/>
      <pageMargins left="0.78740157480314965" right="0" top="0" bottom="0" header="0" footer="0"/>
      <pageSetup paperSize="9" scale="73" orientation="landscape" r:id="rId1"/>
    </customSheetView>
    <customSheetView guid="{A1AB9400-BE49-4027-9900-51EF44F09259}" scale="50" fitToPage="1" state="hidden">
      <pane ySplit="8" topLeftCell="A9" activePane="bottomLeft" state="frozen"/>
      <selection pane="bottomLeft" activeCell="A37" sqref="A37"/>
      <pageMargins left="0.78740157480314965" right="0" top="0" bottom="0" header="0" footer="0"/>
      <pageSetup paperSize="9" scale="73" orientation="landscape" r:id="rId2"/>
    </customSheetView>
  </customSheetViews>
  <mergeCells count="2">
    <mergeCell ref="A4:E4"/>
    <mergeCell ref="A46:E46"/>
  </mergeCells>
  <pageMargins left="0.78740157480314965" right="0" top="0" bottom="0" header="0" footer="0"/>
  <pageSetup paperSize="9" scale="73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Осн. показатели проекта бюджета</vt:lpstr>
      <vt:lpstr>Основные параметры бюджета</vt:lpstr>
      <vt:lpstr>Источники МР</vt:lpstr>
      <vt:lpstr>Источники ГО</vt:lpstr>
      <vt:lpstr>'Осн. показатели проекта бюджета'!Заголовки_для_печати</vt:lpstr>
      <vt:lpstr>'Осн. показатели проекта бюджета'!Область_печати</vt:lpstr>
      <vt:lpstr>'Основные параметры бюджета'!Область_печати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Утяева Алиса Анисовна</dc:creator>
  <cp:lastModifiedBy>Администратор</cp:lastModifiedBy>
  <cp:lastPrinted>2024-01-11T07:35:50Z</cp:lastPrinted>
  <dcterms:created xsi:type="dcterms:W3CDTF">2018-09-19T09:35:03Z</dcterms:created>
  <dcterms:modified xsi:type="dcterms:W3CDTF">2024-12-23T09:33:28Z</dcterms:modified>
</cp:coreProperties>
</file>