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1\Obmenik\Римма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1" i="1" l="1"/>
  <c r="K112" i="1"/>
  <c r="K113" i="1"/>
  <c r="K114" i="1"/>
  <c r="I111" i="1"/>
  <c r="I112" i="1"/>
  <c r="I113" i="1"/>
  <c r="I114" i="1"/>
  <c r="I110" i="1"/>
  <c r="G111" i="1"/>
  <c r="G112" i="1"/>
  <c r="G113" i="1"/>
  <c r="G114" i="1"/>
  <c r="E111" i="1"/>
  <c r="E113" i="1"/>
  <c r="E114" i="1"/>
  <c r="K63" i="1" l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62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62" i="1"/>
  <c r="H55" i="1" l="1"/>
  <c r="D12" i="1" l="1"/>
  <c r="D55" i="1" l="1"/>
  <c r="C55" i="1"/>
  <c r="E39" i="1"/>
  <c r="C39" i="1"/>
  <c r="H37" i="1"/>
  <c r="F37" i="1"/>
  <c r="D37" i="1"/>
  <c r="C37" i="1"/>
  <c r="J35" i="1"/>
  <c r="H35" i="1"/>
  <c r="F35" i="1"/>
  <c r="D35" i="1"/>
  <c r="C35" i="1"/>
  <c r="C26" i="1"/>
  <c r="D26" i="1"/>
  <c r="F26" i="1"/>
  <c r="H26" i="1"/>
  <c r="C29" i="1"/>
  <c r="D29" i="1"/>
  <c r="G16" i="1"/>
  <c r="C12" i="1"/>
  <c r="C43" i="1"/>
  <c r="D43" i="1"/>
  <c r="F43" i="1"/>
  <c r="H43" i="1"/>
  <c r="K43" i="1"/>
  <c r="J15" i="1"/>
  <c r="J47" i="1"/>
  <c r="K39" i="1"/>
  <c r="K37" i="1"/>
  <c r="K29" i="1"/>
  <c r="K26" i="1"/>
  <c r="J55" i="1"/>
  <c r="K56" i="1"/>
  <c r="K57" i="1"/>
  <c r="K59" i="1"/>
  <c r="K58" i="1"/>
  <c r="J50" i="1"/>
  <c r="J28" i="1"/>
  <c r="J26" i="1" s="1"/>
  <c r="J30" i="1"/>
  <c r="J33" i="1"/>
  <c r="J38" i="1"/>
  <c r="J37" i="1" s="1"/>
  <c r="J42" i="1"/>
  <c r="J32" i="1"/>
  <c r="K24" i="1"/>
  <c r="K16" i="1"/>
  <c r="K12" i="1"/>
  <c r="J19" i="1"/>
  <c r="K21" i="1"/>
  <c r="J21" i="1" s="1"/>
  <c r="J22" i="1"/>
  <c r="J23" i="1"/>
  <c r="J25" i="1"/>
  <c r="J24" i="1" s="1"/>
  <c r="J51" i="1"/>
  <c r="J49" i="1"/>
  <c r="J52" i="1"/>
  <c r="I39" i="1"/>
  <c r="I59" i="1"/>
  <c r="I58" i="1"/>
  <c r="I57" i="1"/>
  <c r="H15" i="1"/>
  <c r="H40" i="1"/>
  <c r="J40" i="1" s="1"/>
  <c r="I53" i="1"/>
  <c r="I11" i="1" s="1"/>
  <c r="F55" i="1"/>
  <c r="G56" i="1"/>
  <c r="G57" i="1"/>
  <c r="G58" i="1"/>
  <c r="G59" i="1"/>
  <c r="F54" i="1"/>
  <c r="F53" i="1" s="1"/>
  <c r="F15" i="1"/>
  <c r="G39" i="1"/>
  <c r="G29" i="1"/>
  <c r="G12" i="1"/>
  <c r="F18" i="1"/>
  <c r="H18" i="1" s="1"/>
  <c r="J18" i="1" s="1"/>
  <c r="F17" i="1"/>
  <c r="H17" i="1" s="1"/>
  <c r="H16" i="1" s="1"/>
  <c r="F13" i="1"/>
  <c r="F12" i="1" s="1"/>
  <c r="F41" i="1"/>
  <c r="H41" i="1" s="1"/>
  <c r="F34" i="1"/>
  <c r="H34" i="1" s="1"/>
  <c r="J34" i="1" s="1"/>
  <c r="F31" i="1"/>
  <c r="F29" i="1" s="1"/>
  <c r="E59" i="1"/>
  <c r="E58" i="1"/>
  <c r="E57" i="1"/>
  <c r="E53" i="1"/>
  <c r="D54" i="1"/>
  <c r="D53" i="1" s="1"/>
  <c r="D40" i="1"/>
  <c r="D39" i="1" s="1"/>
  <c r="E11" i="1" l="1"/>
  <c r="F39" i="1"/>
  <c r="J43" i="1"/>
  <c r="J20" i="1"/>
  <c r="F16" i="1"/>
  <c r="I55" i="1"/>
  <c r="I10" i="1" s="1"/>
  <c r="K20" i="1"/>
  <c r="K11" i="1" s="1"/>
  <c r="K55" i="1"/>
  <c r="G11" i="1"/>
  <c r="G10" i="1" s="1"/>
  <c r="G55" i="1"/>
  <c r="J17" i="1"/>
  <c r="J16" i="1" s="1"/>
  <c r="H39" i="1"/>
  <c r="J41" i="1"/>
  <c r="J39" i="1" s="1"/>
  <c r="H13" i="1"/>
  <c r="H31" i="1"/>
  <c r="H54" i="1"/>
  <c r="E55" i="1"/>
  <c r="F11" i="1"/>
  <c r="F10" i="1" s="1"/>
  <c r="K110" i="1"/>
  <c r="K61" i="1"/>
  <c r="I61" i="1"/>
  <c r="G110" i="1"/>
  <c r="G61" i="1"/>
  <c r="E10" i="1" l="1"/>
  <c r="H53" i="1"/>
  <c r="J54" i="1"/>
  <c r="J53" i="1" s="1"/>
  <c r="K10" i="1"/>
  <c r="H29" i="1"/>
  <c r="J31" i="1"/>
  <c r="J29" i="1" s="1"/>
  <c r="H12" i="1"/>
  <c r="J13" i="1"/>
  <c r="J12" i="1" s="1"/>
  <c r="E110" i="1"/>
  <c r="E61" i="1"/>
  <c r="J11" i="1" l="1"/>
  <c r="J10" i="1" s="1"/>
  <c r="H11" i="1"/>
  <c r="H10" i="1" s="1"/>
  <c r="C111" i="1"/>
  <c r="C15" i="1" l="1"/>
  <c r="C11" i="1"/>
  <c r="C10" i="1" s="1"/>
  <c r="D11" i="1"/>
  <c r="D10" i="1" s="1"/>
  <c r="D15" i="1"/>
</calcChain>
</file>

<file path=xl/sharedStrings.xml><?xml version="1.0" encoding="utf-8"?>
<sst xmlns="http://schemas.openxmlformats.org/spreadsheetml/2006/main" count="217" uniqueCount="217">
  <si>
    <t>Функциональная структура</t>
  </si>
  <si>
    <t>Классификация</t>
  </si>
  <si>
    <t>\\\\\\\\\\\\\ \</t>
  </si>
  <si>
    <t>ОБЩЕГОСУДАРСТВЕННЫЕ ВОПРОСЫ</t>
  </si>
  <si>
    <t>\0100\\\\\\\\\\\\ \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</si>
  <si>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</si>
  <si>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\0103\\\\\\\\\\\\ \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</si>
  <si>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</si>
  <si>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\0104\\\\\\\\\\\\ \</t>
  </si>
  <si>
    <t>Судебная система</t>
  </si>
  <si>
    <t>\0105\\\\\\\\\\\\ \</t>
  </si>
  <si>
    <t>Обеспечение проведения выборов и референдумов</t>
  </si>
  <si>
    <t>\0107\\\\\\\\\\\\ \</t>
  </si>
  <si>
    <t>Резервные фонды</t>
  </si>
  <si>
    <t>\0111\\\\\\\\\\\\ \</t>
  </si>
  <si>
    <t>Другие общегосударственные вопросы</t>
  </si>
  <si>
    <t>\0113\\\\\\\\\\\\ \</t>
  </si>
  <si>
    <t>НАЦИОНАЛЬНАЯ БЕЗОПАСНОСТЬ И ПРАВООХРАНИТЕЛЬНАЯ ДЕЯТЕЛЬНОСТЬ</t>
  </si>
  <si>
    <t>\0300\\\\\\\\\\\\ \</t>
  </si>
  <si>
    <t>Защита населения и территории от чрезвычайных ситуаций природного и техногенного характера, гражданская оборона</t>
  </si>
  <si>
    <t>\0309\\\\\\\\\\\\ \</t>
  </si>
  <si>
    <t>НАЦИОНАЛЬНАЯ ЭКОНОМИКА</t>
  </si>
  <si>
    <t>\0400\\\\\\\\\\\\ \</t>
  </si>
  <si>
    <t>Сельское хозяйство и рыболовство</t>
  </si>
  <si>
    <t>\0405\\\\\\\\\\\\ \</t>
  </si>
  <si>
    <t>Транспорт</t>
  </si>
  <si>
    <t>\0408\\\\\\\\\\\\ \</t>
  </si>
  <si>
    <t>Дорожное хозяйство (дорожные фонды)</t>
  </si>
  <si>
    <t>\0409\\\\\\\\\\\\ \</t>
  </si>
  <si>
    <t>Другие вопросы в области национальной экономики</t>
  </si>
  <si>
    <t>\0412\\\\\\\\\\\\ \</t>
  </si>
  <si>
    <t>ЖИЛИЩНО-КОММУНАЛЬНОЕ ХОЗЯЙСТВО</t>
  </si>
  <si>
    <t>\0500\\\\\\\\\\\\ \</t>
  </si>
  <si>
    <t>Жилищное хозяйство</t>
  </si>
  <si>
    <t>\0501\\\\\\\\\\\\ \</t>
  </si>
  <si>
    <t>Коммунальное хозяйство</t>
  </si>
  <si>
    <t>\0502\\\\\\\\\\\\ \</t>
  </si>
  <si>
    <t>Благоустройство</t>
  </si>
  <si>
    <t>\0503\\\\\\\\\\\\ \</t>
  </si>
  <si>
    <t>Другие вопросы в области жилищно-коммунального хозяйства</t>
  </si>
  <si>
    <t>\0505\\\\\\\\\\\\ \</t>
  </si>
  <si>
    <t>ОБРАЗОВАНИЕ</t>
  </si>
  <si>
    <t>\0700\\\\\\\\\\\\ \</t>
  </si>
  <si>
    <t>Дошкольное образование</t>
  </si>
  <si>
    <t>\0701\\\\\\\\\\\\ \</t>
  </si>
  <si>
    <t>Общее образование</t>
  </si>
  <si>
    <t>\0702\\\\\\\\\\\\ \</t>
  </si>
  <si>
    <t>Дополнительное образование детей</t>
  </si>
  <si>
    <t>\0703\\\\\\\\\\\\ \</t>
  </si>
  <si>
    <t>Профессиональная подготовка, переподготовка и повышение квалификации</t>
  </si>
  <si>
    <t>Молодежная политика</t>
  </si>
  <si>
    <t>\0707\\\\\\\\\\\\ \</t>
  </si>
  <si>
    <t>Другие вопросы в области образования</t>
  </si>
  <si>
    <t>\0709\\\\\\\\\\\\ \</t>
  </si>
  <si>
    <t>КУЛЬТУРА, КИНЕМАТОГРАФИЯ</t>
  </si>
  <si>
    <t>\0800\\\\\\\\\\\\ \</t>
  </si>
  <si>
    <t>Культура</t>
  </si>
  <si>
    <t>\0801\\\\\\\\\\\\ \</t>
  </si>
  <si>
    <t>Другие вопросы в области культуры, кинематографии</t>
  </si>
  <si>
    <t>\0804\\\\\\\\\\\\ \</t>
  </si>
  <si>
    <t>СОЦИАЛЬНАЯ ПОЛИТИКА</t>
  </si>
  <si>
    <t>\1000\\\\\\\\\\\\ \</t>
  </si>
  <si>
    <t>Пенсионное обеспечение</t>
  </si>
  <si>
    <t>\1001\\\\\\\\\\\\ \</t>
  </si>
  <si>
    <t>Социальное обеспечение населения</t>
  </si>
  <si>
    <t>\1003\\\\\\\\\\\\ \</t>
  </si>
  <si>
    <t>Охрана семьи и детства</t>
  </si>
  <si>
    <t>\1004\\\\\\\\\\\\ \</t>
  </si>
  <si>
    <t>ФИЗИЧЕСКАЯ КУЛЬТУРА И СПОРТ</t>
  </si>
  <si>
    <t>\1100\\\\\\\\\\\\ \</t>
  </si>
  <si>
    <t>Физическая культура</t>
  </si>
  <si>
    <t>\1101\\\\\\\\\\\\ \</t>
  </si>
  <si>
    <t>Массовый спорт</t>
  </si>
  <si>
    <t>\1102\\\\\\\\\\\\ \</t>
  </si>
  <si>
    <t>Спорт высших достижений</t>
  </si>
  <si>
    <t>\1103\\\\\\\\\\\\ \</t>
  </si>
  <si>
    <t>СРЕДСТВА МАССОВОЙ ИНФОРМАЦИИ</t>
  </si>
  <si>
    <t>\1200\\\\\\\\\\\\ \</t>
  </si>
  <si>
    <t>Периодическая печать и издательства</t>
  </si>
  <si>
    <t>\1202\\\\\\\\\\\\ \</t>
  </si>
  <si>
    <t>ОБСЛУЖИВАНИЕ ГОСУДАРСТВЕННОГО (МУНИЦИПАЛЬНОГО) ДОЛГА</t>
  </si>
  <si>
    <t>\1300\\\\\\\\\\\\ \</t>
  </si>
  <si>
    <t>Обслуживание государственного (муниципального) внутреннего долга</t>
  </si>
  <si>
    <t>\1301\\\\\\\\\\\\ \</t>
  </si>
  <si>
    <t>УСЛОВНО УТВЕРЖДЕННЫЕ РАСХОДЫ</t>
  </si>
  <si>
    <t>\9900\\\\\\\\\\\\ \</t>
  </si>
  <si>
    <t>Условно утвержденные расходы</t>
  </si>
  <si>
    <t>\9999\\\\\\\\\\\\ \</t>
  </si>
  <si>
    <t>РАСХОДЫ</t>
  </si>
  <si>
    <t>дефицит/профицит</t>
  </si>
  <si>
    <t>Источники финансирования дефицита бюджета</t>
  </si>
  <si>
    <t>Источники внутреннего финансирования дефицитов бюджетов</t>
  </si>
  <si>
    <t>01 00 00 00 00 0000 000</t>
  </si>
  <si>
    <t>Изменение остатков средств на счетах по учету средств бюджетов</t>
  </si>
  <si>
    <t>01 05 00 00 00 0000 000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</si>
  <si>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</si>
  <si>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</si>
  <si>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</si>
  <si>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</si>
  <si>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</si>
  <si>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</si>
  <si>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</si>
  <si>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</si>
  <si>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1 05 01010 01 0000 110</t>
  </si>
  <si>
    <t>1 06 00000 00 0000 000</t>
  </si>
  <si>
    <t>1 06 01000 00 0000 110</t>
  </si>
  <si>
    <t>1 07 00000 00 0000 110</t>
  </si>
  <si>
    <t>1 07 01000 01 0000 110</t>
  </si>
  <si>
    <t>1 08 00000 00 0000 000</t>
  </si>
  <si>
    <t>1 08 03000 01 0000 110</t>
  </si>
  <si>
    <t>1 11 00000 00 0000 000</t>
  </si>
  <si>
    <t>1 11 01000 00 0000 120</t>
  </si>
  <si>
    <t>1 12 00000 00 0000 000</t>
  </si>
  <si>
    <t>1 12 01000 01 0000 120</t>
  </si>
  <si>
    <t>1 14 00000 00 0000 000</t>
  </si>
  <si>
    <t>1 14 02000 00 0000 000</t>
  </si>
  <si>
    <t>1 16 00000 00 0000 000</t>
  </si>
  <si>
    <t>1 16 01050 01 0000 140</t>
  </si>
  <si>
    <t>1 17 00000 00 0000 000</t>
  </si>
  <si>
    <t>1 17 05000 00 0000 180</t>
  </si>
  <si>
    <t>2 00 00000 00 000 0000</t>
  </si>
  <si>
    <t>2 02 10000 00 0000 150</t>
  </si>
  <si>
    <t>ВСЕГО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</si>
  <si>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</si>
  <si>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</si>
  <si>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</si>
  <si>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</si>
  <si>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</si>
  <si>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</si>
  <si>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с налогоплательщиков, выбравших в качестве объекта налогообложения доходы</t>
  </si>
  <si>
    <t>НАЛОГИ НА ИМУЩЕСТВО</t>
  </si>
  <si>
    <t>Налог на имущество физических лиц</t>
  </si>
  <si>
    <t>НАЛОГИ, СБОРЫ И РЕГУЛЯРНЫЕ ПЛАТЕЖИ ЗА ПОЛЬЗОВАНИЕ ПРИРОДНЫМИ РЕСУРСАМИ</t>
  </si>
  <si>
    <t>Налог на добычу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</si>
  <si>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</si>
  <si>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</si>
  <si>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</si>
  <si>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</si>
  <si>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</si>
  <si>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</si>
  <si>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</si>
  <si>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</si>
  <si>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ШТРАФЫ, САНКЦИИ, ВОЗМЕЩЕНИЕ УЩЕРБА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</si>
  <si>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</si>
  <si>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ПРОЧИЕ НЕНАЛОГОВЫЕ ДОХОДЫ</t>
  </si>
  <si>
    <t>БЕЗВОЗМЕЗДНЫЕ ПОСТУПЛЕНИЯ</t>
  </si>
  <si>
    <t>Дотации бюджетам бюджетной системы Российской Федерации</t>
  </si>
  <si>
    <t>\0705\\\\\\\\\\\\ \</t>
  </si>
  <si>
    <t>Наименование</t>
  </si>
  <si>
    <t>1 05 01020 01 0000 110</t>
  </si>
  <si>
    <t>1 05 04000 02 0000 110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</si>
  <si>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</si>
  <si>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в связи с применением патентной системы налогообложения</t>
  </si>
  <si>
    <t>Налог на имущество организаций</t>
  </si>
  <si>
    <t>Земельный налог</t>
  </si>
  <si>
    <t>1 06 02000 02 0000 110</t>
  </si>
  <si>
    <t>1 06 06000 00 0000 110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</si>
  <si>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</si>
  <si>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1 08 07000 01 0000 110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</si>
  <si>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</si>
  <si>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</si>
  <si>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</si>
  <si>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</si>
  <si>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</si>
  <si>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1 11 05300 00 0000 120</t>
  </si>
  <si>
    <t>1 11 07000 00 0000 120</t>
  </si>
  <si>
    <t>1 11 09000 00 0000 120</t>
  </si>
  <si>
    <t>Доходы от продажи земельных участков, находящихся в государственной и муниципальной собственности</t>
  </si>
  <si>
    <t>1 14 06000 00 0000 430</t>
  </si>
  <si>
    <t>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</si>
  <si>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</si>
  <si>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</si>
  <si>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</si>
  <si>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законами субъектов Российской Федерации об административных правонарушениях</t>
  </si>
  <si>
    <t>Платежи, уплачиваемые в целях возмещения вреда</t>
  </si>
  <si>
    <t>1 16 01190 01 0000 140</t>
  </si>
  <si>
    <t>1 16 01200 01 0000 140</t>
  </si>
  <si>
    <t>1 16 02000 02 0000 140</t>
  </si>
  <si>
    <t>1 16 11000 01 0000 140</t>
  </si>
  <si>
    <t>2 02 20000 00 0000 150</t>
  </si>
  <si>
    <t>2 02 30000 00 0000 150</t>
  </si>
  <si>
    <t>2 02 40000 00 0000 150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</si>
  <si>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</si>
  <si>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</si>
  <si>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</si>
  <si>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Сведения о внесенных в течении 2023 года изменениях в Решение Совета городского округа город Стерлитамак Республики Башкортостан от 23 декабря 2022 года №5-2/33-з "О бюджете городского округа город Стерлитамак Республики Башкортостан на 2023 год и плановый период 2024 и 2025 годы"</t>
  </si>
  <si>
    <t>План, утвержденный решением  Совета городского округа от 23.12.2022 №5-2/33-з</t>
  </si>
  <si>
    <t>План, утвержденный решением  Совета городского округа от 23.12.2022 №5-2/33-з (в ред. 20 июля 2023 года №5-1/39з)</t>
  </si>
  <si>
    <t>Изменения, внесенные решением Совета городского округа от 20.07.2023 №5-1/39з</t>
  </si>
  <si>
    <t>План, утвержденный решением  Совета городского округа от 23.12.2022 №5-2/33-з(в ред. 20 июля 2023 года №5-1/39з, в ред. 18 октября 2023 года №5-1/41з)</t>
  </si>
  <si>
    <t>Изменения, внесенные решением Совета городского округа от 18.10.2023 №5-1/41з</t>
  </si>
  <si>
    <t>План, утвержденный решением  Совета городского округа от 23.12.2022 №5-2/33-з (в ред. 20 июля 2023 года №5-1/39з, в ред. 20 июля 2023 года №5-1/39з, в ред. 15 декабря 2023 года №5-1/43з)</t>
  </si>
  <si>
    <t>Изменения, внесенные решением Совета городского округа от15.12.2023 №5-1/43з</t>
  </si>
  <si>
    <t>План, утвержденный решением  Совета городского округа от 23.12.2022 №5-2/33-з (в ред. 20 июля 2023 года №5-1/39з, в ред. 20 июля 2023 года №5-1/39з, в ред. 15 декабря 2023 года №5-1/43з, в ред. 29 декабря 2023 года №5-1/45з)</t>
  </si>
  <si>
    <t>Изменения, внесенные решением Совета городского округа от29.12.2023 №5-1/45з</t>
  </si>
  <si>
    <t>Кредиты кредитных организаций в валюте Российской Федерации</t>
  </si>
  <si>
    <t>01 02 00 00 00 0000 000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</si>
  <si>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 </t>
  </si>
  <si>
    <t>1 16 01060 01 0000 140</t>
  </si>
  <si>
    <t>Административные штрафы, установленные главой 7 Кодекса Российской Федерации об административнгых правонарушениях, за административные правонарушения в области охраны собственности</t>
  </si>
  <si>
    <t>1 16 01070 01 0000 140</t>
  </si>
  <si>
    <t>Платежи в целях возмещения причененного ущерба (убытков)</t>
  </si>
  <si>
    <t>1 16 10000 00 0000 140</t>
  </si>
  <si>
    <t>Другие вопросы в области национальной безопасности и правоохранительной деятельности</t>
  </si>
  <si>
    <t>\0314\\\\\\\\\\\\ \</t>
  </si>
  <si>
    <t>\0600\\\\\\\\\\\\ \</t>
  </si>
  <si>
    <t>\0605\\\\\\\\\\\\ \</t>
  </si>
  <si>
    <t>Охрана окружающей среды</t>
  </si>
  <si>
    <t>Другие вопросы в области охраны окружающей среды</t>
  </si>
  <si>
    <t xml:space="preserve"> </t>
  </si>
  <si>
    <t>Инициативные платежи</t>
  </si>
  <si>
    <t>1 13 00000 00 0000 000</t>
  </si>
  <si>
    <t>ДОХОДЫ ОТ ОКАЗАНИЯ ПЛАТНЫХ УСЛУГ И КОМПЕНСАЦИИ ЗАТРАТ ГОСУДАРСТВА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</si>
  <si>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</si>
  <si>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1 16 07000 00 0000 140</t>
  </si>
  <si>
    <t>1 13 01990 00 0000 130</t>
  </si>
  <si>
    <t xml:space="preserve">Прочие доходы от оказания платных услуг (работ)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</si>
</sst>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/>
    <xf numFmtId="0" fontId="4" fillId="0" borderId="0" xfId="0" applyFont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right"/>
    </xf>
    <xf numFmtId="43" fontId="0" fillId="0" borderId="1" xfId="0" applyNumberFormat="1" applyBorder="1"/>
    <xf numFmtId="43" fontId="2" fillId="0" borderId="1" xfId="0" applyNumberFormat="1" applyFont="1" applyBorder="1" applyAlignment="1">
      <alignment horizontal="right" vertical="center"/>
    </xf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3" xfId="0" applyNumberFormat="1" applyFont="1" applyBorder="1"/>
    <xf numFmtId="43" fontId="2" fillId="0" borderId="2" xfId="0" applyNumberFormat="1" applyFont="1" applyBorder="1"/>
    <xf numFmtId="43" fontId="7" fillId="2" borderId="3" xfId="0" applyNumberFormat="1" applyFont="1" applyFill="1" applyBorder="1" applyAlignment="1">
      <alignment horizontal="right" vertical="center" wrapText="1"/>
    </xf>
    <xf numFmtId="43" fontId="7" fillId="0" borderId="1" xfId="0" applyNumberFormat="1" applyFont="1" applyBorder="1"/>
    <xf numFmtId="43" fontId="10" fillId="0" borderId="1" xfId="0" applyNumberFormat="1" applyFont="1" applyBorder="1" applyAlignment="1">
      <alignment horizontal="right" vertical="center" wrapText="1"/>
    </xf>
    <xf numFmtId="43" fontId="10" fillId="0" borderId="2" xfId="0" applyNumberFormat="1" applyFont="1" applyBorder="1" applyAlignment="1">
      <alignment horizontal="right" vertical="center" wrapText="1"/>
    </xf>
    <xf numFmtId="43" fontId="7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/>
    </xf>
    <xf numFmtId="43" fontId="2" fillId="0" borderId="2" xfId="0" applyNumberFormat="1" applyFont="1" applyBorder="1" applyAlignment="1">
      <alignment vertical="center"/>
    </xf>
    <xf numFmtId="43" fontId="2" fillId="0" borderId="4" xfId="0" applyNumberFormat="1" applyFont="1" applyBorder="1" applyAlignment="1">
      <alignment vertical="center" wrapText="1"/>
    </xf>
    <xf numFmtId="43" fontId="2" fillId="0" borderId="1" xfId="0" applyNumberFormat="1" applyFont="1" applyFill="1" applyBorder="1" applyAlignment="1">
      <alignment vertical="center" wrapText="1"/>
    </xf>
    <xf numFmtId="43" fontId="2" fillId="0" borderId="8" xfId="0" applyNumberFormat="1" applyFont="1" applyBorder="1" applyAlignment="1">
      <alignment vertical="center" wrapText="1"/>
    </xf>
    <xf numFmtId="43" fontId="2" fillId="0" borderId="5" xfId="0" applyNumberFormat="1" applyFont="1" applyBorder="1" applyAlignment="1">
      <alignment vertical="center" wrapText="1"/>
    </xf>
    <xf numFmtId="43" fontId="2" fillId="0" borderId="9" xfId="0" applyNumberFormat="1" applyFont="1" applyFill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2" fillId="0" borderId="7" xfId="0" applyNumberFormat="1" applyFont="1" applyBorder="1" applyAlignment="1">
      <alignment vertical="center"/>
    </xf>
    <xf numFmtId="43" fontId="2" fillId="0" borderId="3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0" fillId="0" borderId="0" xfId="0" applyFill="1"/>
    <xf numFmtId="43" fontId="2" fillId="0" borderId="0" xfId="0" applyNumberFormat="1" applyFont="1" applyBorder="1" applyAlignment="1">
      <alignment horizontal="right" vertical="center"/>
    </xf>
    <xf numFmtId="43" fontId="2" fillId="0" borderId="0" xfId="0" applyNumberFormat="1" applyFont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C6DE73DE919B7A0AD157B222096A6EEEAFEE43973EEA2C505DF35D50378BA98BA331E095EEF8ABD04D76DB64E272E6CB50F79DAB3950F50Cd8x5D" TargetMode="External"/><Relationship Id="rId2" Type="http://schemas.openxmlformats.org/officeDocument/2006/relationships/hyperlink" Target="consultantplus://offline/ref=B33A9E4106447DEC59B7073943E58E37EEBC9CF00CE9724000F69686081F962578A9F70C331ECA1ED356CD1CF9E525AB088186C855FED3E9Z946L" TargetMode="External"/><Relationship Id="rId1" Type="http://schemas.openxmlformats.org/officeDocument/2006/relationships/hyperlink" Target="consultantplus://offline/ref=C8DC2755CC8BA89633AAD5C4ECC57D948D6D1E91BA6E234721AC08515B2E825B5840152DB5DB25EC8E6CBA1F7D6B84463740C730CA5EC1B4dDv6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consultantplus://offline/ref=C8DC2755CC8BA89633AAD5C4ECC57D948D6D1E91BA6E234721AC08515B2E825B5840152DB5DB25EC8E6CBA1F7D6B84463740C730CA5EC1B4dDv6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workbookViewId="0">
      <selection activeCell="E11" sqref="E11"/>
    </sheetView>
  </sheetViews>
  <sheetFormatPr defaultRowHeight="15" x14ac:dyDescent="0.25"/>
  <cols>
    <col min="1" max="1" width="35.5703125" customWidth="1"/>
    <col min="2" max="2" width="21.42578125" customWidth="1"/>
    <col min="3" max="3" width="22" customWidth="1"/>
    <col min="4" max="4" width="20.42578125" style="1" customWidth="1"/>
    <col min="5" max="5" width="20.140625" style="1" customWidth="1"/>
    <col min="6" max="6" width="20.5703125" customWidth="1"/>
    <col min="7" max="7" width="23" customWidth="1"/>
    <col min="8" max="8" width="22.85546875" customWidth="1"/>
    <col min="9" max="9" width="25" customWidth="1"/>
    <col min="10" max="10" width="22.42578125" customWidth="1"/>
    <col min="11" max="11" width="20.7109375" customWidth="1"/>
  </cols>
  <sheetData>
    <row r="1" spans="1:11" ht="2.25" customHeight="1" x14ac:dyDescent="0.25"/>
    <row r="2" spans="1:11" s="1" customFormat="1" hidden="1" x14ac:dyDescent="0.25"/>
    <row r="3" spans="1:11" s="1" customFormat="1" hidden="1" x14ac:dyDescent="0.25"/>
    <row r="4" spans="1:11" s="1" customFormat="1" ht="9" hidden="1" customHeight="1" x14ac:dyDescent="0.25"/>
    <row r="5" spans="1:11" s="1" customFormat="1" hidden="1" x14ac:dyDescent="0.25"/>
    <row r="6" spans="1:11" s="1" customFormat="1" ht="51.75" customHeight="1" x14ac:dyDescent="0.25">
      <c r="A6" s="58" t="s">
        <v>185</v>
      </c>
      <c r="B6" s="58"/>
      <c r="C6" s="58"/>
      <c r="D6" s="58"/>
      <c r="E6" s="58"/>
      <c r="F6" s="58"/>
      <c r="G6" s="58"/>
      <c r="H6" s="58"/>
      <c r="I6" s="58"/>
    </row>
    <row r="7" spans="1:11" s="1" customFormat="1" ht="13.5" customHeight="1" x14ac:dyDescent="0.25"/>
    <row r="8" spans="1:11" s="1" customFormat="1" hidden="1" x14ac:dyDescent="0.25"/>
    <row r="9" spans="1:11" s="1" customFormat="1" ht="132.75" customHeight="1" x14ac:dyDescent="0.25">
      <c r="A9" s="27" t="s">
        <v>148</v>
      </c>
      <c r="B9" s="26" t="s">
        <v>1</v>
      </c>
      <c r="C9" s="25" t="s">
        <v>186</v>
      </c>
      <c r="D9" s="25" t="s">
        <v>187</v>
      </c>
      <c r="E9" s="24" t="s">
        <v>188</v>
      </c>
      <c r="F9" s="25" t="s">
        <v>189</v>
      </c>
      <c r="G9" s="24" t="s">
        <v>190</v>
      </c>
      <c r="H9" s="25" t="s">
        <v>191</v>
      </c>
      <c r="I9" s="24" t="s">
        <v>192</v>
      </c>
      <c r="J9" s="28" t="s">
        <v>193</v>
      </c>
      <c r="K9" s="24" t="s">
        <v>194</v>
      </c>
    </row>
    <row r="10" spans="1:11" s="1" customFormat="1" ht="15.75" x14ac:dyDescent="0.25">
      <c r="A10" s="2" t="s">
        <v>122</v>
      </c>
      <c r="B10" s="6"/>
      <c r="C10" s="29">
        <f t="shared" ref="C10:K10" si="0">C11+C55</f>
        <v>7683986114.6499996</v>
      </c>
      <c r="D10" s="29">
        <f t="shared" si="0"/>
        <v>8191856105.9699993</v>
      </c>
      <c r="E10" s="29">
        <f t="shared" si="0"/>
        <v>507869991.32000005</v>
      </c>
      <c r="F10" s="29">
        <f t="shared" si="0"/>
        <v>8428981308.8600006</v>
      </c>
      <c r="G10" s="29">
        <f t="shared" si="0"/>
        <v>237125202.88999999</v>
      </c>
      <c r="H10" s="29">
        <f t="shared" si="0"/>
        <v>8534342067.3500004</v>
      </c>
      <c r="I10" s="29">
        <f t="shared" si="0"/>
        <v>105360758.48999999</v>
      </c>
      <c r="J10" s="29">
        <f t="shared" si="0"/>
        <v>8558998977.8299999</v>
      </c>
      <c r="K10" s="29">
        <f t="shared" si="0"/>
        <v>24656910.480000436</v>
      </c>
    </row>
    <row r="11" spans="1:11" s="1" customFormat="1" x14ac:dyDescent="0.25">
      <c r="A11" s="2" t="s">
        <v>123</v>
      </c>
      <c r="B11" s="7" t="s">
        <v>97</v>
      </c>
      <c r="C11" s="45">
        <f>C12+C14+C16+C20+C26+C29+C35+C39+C43+C53+C37+C24</f>
        <v>2247264000</v>
      </c>
      <c r="D11" s="45">
        <f>D12+D14+D16+D20+D26+D29+D35+D39+D43+D53+D37+D24</f>
        <v>2601193600</v>
      </c>
      <c r="E11" s="45">
        <f>E12+E14+E16+E20+E26+E29+E35+E39+E43+E53</f>
        <v>353929600</v>
      </c>
      <c r="F11" s="45">
        <f>F12+F14+F16+F20+F26+F29+F35+F39+F43+F53+F37+F24</f>
        <v>2796193600</v>
      </c>
      <c r="G11" s="45">
        <f>G12+G14+G16+G20+G26+G29+G35+G39+G43+G53</f>
        <v>195000000</v>
      </c>
      <c r="H11" s="45">
        <f>H12+H14+H16+H20+H26+H29+H35+H39+H43+H53+H37+H24</f>
        <v>2886746687.98</v>
      </c>
      <c r="I11" s="45">
        <f>I12+I14+I16+I20+I26+I29+I35+I39+I43+I53</f>
        <v>90553087.980000004</v>
      </c>
      <c r="J11" s="45">
        <f>J12+J14+J16+J20+J26+J29+J35+J39+J43+J53+J37+J24</f>
        <v>2886746687.98</v>
      </c>
      <c r="K11" s="45">
        <f>K12+K14+K16+K20+K26+K29+K35+K39+K43+K53+K37+K24</f>
        <v>0</v>
      </c>
    </row>
    <row r="12" spans="1:11" s="1" customFormat="1" x14ac:dyDescent="0.25">
      <c r="A12" s="2" t="s">
        <v>124</v>
      </c>
      <c r="B12" s="7" t="s">
        <v>98</v>
      </c>
      <c r="C12" s="44">
        <f t="shared" ref="C12" si="1">C13</f>
        <v>814919000</v>
      </c>
      <c r="D12" s="44">
        <f>D13</f>
        <v>814919000</v>
      </c>
      <c r="E12" s="45"/>
      <c r="F12" s="44">
        <f>F13</f>
        <v>874919000</v>
      </c>
      <c r="G12" s="46">
        <f>G13</f>
        <v>60000000</v>
      </c>
      <c r="H12" s="44">
        <f>H13</f>
        <v>874919000</v>
      </c>
      <c r="I12" s="47"/>
      <c r="J12" s="45">
        <f>J13</f>
        <v>883261103</v>
      </c>
      <c r="K12" s="45">
        <f>K13</f>
        <v>8342103</v>
      </c>
    </row>
    <row r="13" spans="1:11" s="1" customFormat="1" x14ac:dyDescent="0.25">
      <c r="A13" s="2" t="s">
        <v>125</v>
      </c>
      <c r="B13" s="7" t="s">
        <v>99</v>
      </c>
      <c r="C13" s="44">
        <v>814919000</v>
      </c>
      <c r="D13" s="44">
        <v>814919000</v>
      </c>
      <c r="E13" s="45"/>
      <c r="F13" s="44">
        <f>D13+G13</f>
        <v>874919000</v>
      </c>
      <c r="G13" s="46">
        <v>60000000</v>
      </c>
      <c r="H13" s="44">
        <f>F13+I13</f>
        <v>874919000</v>
      </c>
      <c r="I13" s="47"/>
      <c r="J13" s="45">
        <f>H13+K13</f>
        <v>883261103</v>
      </c>
      <c r="K13" s="45">
        <v>8342103</v>
      </c>
    </row>
    <row r="14" spans="1:11" s="1" customFormat="1" ht="33.75" x14ac:dyDescent="0.25">
      <c r="A14" s="2" t="s">
        <v>126</v>
      </c>
      <c r="B14" s="7" t="s">
        <v>100</v>
      </c>
      <c r="C14" s="44">
        <v>14328000</v>
      </c>
      <c r="D14" s="44">
        <v>14328000</v>
      </c>
      <c r="E14" s="45"/>
      <c r="F14" s="44">
        <v>14328000</v>
      </c>
      <c r="G14" s="46"/>
      <c r="H14" s="44">
        <v>14328000</v>
      </c>
      <c r="I14" s="47"/>
      <c r="J14" s="44">
        <v>14328000</v>
      </c>
      <c r="K14" s="45"/>
    </row>
    <row r="15" spans="1:11" s="1" customFormat="1" ht="33.75" x14ac:dyDescent="0.25">
      <c r="A15" s="2" t="s">
        <v>127</v>
      </c>
      <c r="B15" s="7" t="s">
        <v>101</v>
      </c>
      <c r="C15" s="44">
        <f>C14</f>
        <v>14328000</v>
      </c>
      <c r="D15" s="44">
        <f>D14</f>
        <v>14328000</v>
      </c>
      <c r="E15" s="45"/>
      <c r="F15" s="44">
        <f>F14</f>
        <v>14328000</v>
      </c>
      <c r="G15" s="46"/>
      <c r="H15" s="44">
        <f>H14</f>
        <v>14328000</v>
      </c>
      <c r="I15" s="47"/>
      <c r="J15" s="44">
        <f>J14</f>
        <v>14328000</v>
      </c>
      <c r="K15" s="45"/>
    </row>
    <row r="16" spans="1:11" s="1" customFormat="1" x14ac:dyDescent="0.25">
      <c r="A16" s="11" t="s">
        <v>128</v>
      </c>
      <c r="B16" s="18" t="s">
        <v>102</v>
      </c>
      <c r="C16" s="48">
        <v>447754000</v>
      </c>
      <c r="D16" s="48">
        <v>447754000</v>
      </c>
      <c r="E16" s="45"/>
      <c r="F16" s="48">
        <f>F17+F18+F19</f>
        <v>497754000</v>
      </c>
      <c r="G16" s="48">
        <f>G17+G18+G19</f>
        <v>50000000</v>
      </c>
      <c r="H16" s="48">
        <f>H17+H18+H19</f>
        <v>497754000</v>
      </c>
      <c r="I16" s="47"/>
      <c r="J16" s="48">
        <f>J17+J18+J19</f>
        <v>497754000</v>
      </c>
      <c r="K16" s="45">
        <f>K17+K18+K19</f>
        <v>0</v>
      </c>
    </row>
    <row r="17" spans="1:11" s="1" customFormat="1" ht="33.75" x14ac:dyDescent="0.25">
      <c r="A17" s="2" t="s">
        <v>129</v>
      </c>
      <c r="B17" s="7" t="s">
        <v>103</v>
      </c>
      <c r="C17" s="49">
        <v>261914000</v>
      </c>
      <c r="D17" s="49">
        <v>261914000</v>
      </c>
      <c r="E17" s="45"/>
      <c r="F17" s="50">
        <f>D17+G17</f>
        <v>281914000</v>
      </c>
      <c r="G17" s="46">
        <v>20000000</v>
      </c>
      <c r="H17" s="50">
        <f>F17+I17</f>
        <v>281914000</v>
      </c>
      <c r="I17" s="47"/>
      <c r="J17" s="45">
        <f>H17+K17</f>
        <v>304925000</v>
      </c>
      <c r="K17" s="45">
        <v>23011000</v>
      </c>
    </row>
    <row r="18" spans="1:11" s="1" customFormat="1" ht="33.75" x14ac:dyDescent="0.25">
      <c r="A18" s="2" t="s">
        <v>151</v>
      </c>
      <c r="B18" s="21" t="s">
        <v>149</v>
      </c>
      <c r="C18" s="44">
        <v>110840000</v>
      </c>
      <c r="D18" s="44">
        <v>110840000</v>
      </c>
      <c r="E18" s="45"/>
      <c r="F18" s="44">
        <f>D18+G18</f>
        <v>140840000</v>
      </c>
      <c r="G18" s="46">
        <v>30000000</v>
      </c>
      <c r="H18" s="44">
        <f>F18+I18</f>
        <v>140840000</v>
      </c>
      <c r="I18" s="47"/>
      <c r="J18" s="45">
        <f>H18+K18</f>
        <v>162840000</v>
      </c>
      <c r="K18" s="45">
        <v>22000000</v>
      </c>
    </row>
    <row r="19" spans="1:11" s="1" customFormat="1" ht="22.5" x14ac:dyDescent="0.25">
      <c r="A19" s="2" t="s">
        <v>152</v>
      </c>
      <c r="B19" s="21" t="s">
        <v>150</v>
      </c>
      <c r="C19" s="44">
        <v>75000000</v>
      </c>
      <c r="D19" s="44">
        <v>75000000</v>
      </c>
      <c r="E19" s="45"/>
      <c r="F19" s="44">
        <v>75000000</v>
      </c>
      <c r="G19" s="46"/>
      <c r="H19" s="44">
        <v>75000000</v>
      </c>
      <c r="I19" s="47"/>
      <c r="J19" s="45">
        <f>H19+K19</f>
        <v>29989000</v>
      </c>
      <c r="K19" s="45">
        <v>-45011000</v>
      </c>
    </row>
    <row r="20" spans="1:11" s="1" customFormat="1" x14ac:dyDescent="0.25">
      <c r="A20" s="2" t="s">
        <v>130</v>
      </c>
      <c r="B20" s="7" t="s">
        <v>104</v>
      </c>
      <c r="C20" s="51">
        <v>334336000</v>
      </c>
      <c r="D20" s="51">
        <v>334336000</v>
      </c>
      <c r="E20" s="45"/>
      <c r="F20" s="51">
        <v>334336000</v>
      </c>
      <c r="G20" s="45"/>
      <c r="H20" s="51">
        <v>334336000</v>
      </c>
      <c r="I20" s="47"/>
      <c r="J20" s="45">
        <f>J21+J22+J23</f>
        <v>326454000</v>
      </c>
      <c r="K20" s="45">
        <f>K21+K22+K23</f>
        <v>-7882000</v>
      </c>
    </row>
    <row r="21" spans="1:11" s="1" customFormat="1" x14ac:dyDescent="0.25">
      <c r="A21" s="2" t="s">
        <v>131</v>
      </c>
      <c r="B21" s="7" t="s">
        <v>105</v>
      </c>
      <c r="C21" s="49">
        <v>163405000</v>
      </c>
      <c r="D21" s="49">
        <v>163405000</v>
      </c>
      <c r="E21" s="45"/>
      <c r="F21" s="49">
        <v>163405000</v>
      </c>
      <c r="G21" s="45"/>
      <c r="H21" s="49">
        <v>163405000</v>
      </c>
      <c r="I21" s="47"/>
      <c r="J21" s="45">
        <f>H21+K21</f>
        <v>183747000</v>
      </c>
      <c r="K21" s="45">
        <f>20342000</f>
        <v>20342000</v>
      </c>
    </row>
    <row r="22" spans="1:11" s="1" customFormat="1" x14ac:dyDescent="0.25">
      <c r="A22" s="20" t="s">
        <v>153</v>
      </c>
      <c r="B22" s="21" t="s">
        <v>155</v>
      </c>
      <c r="C22" s="44">
        <v>20960000</v>
      </c>
      <c r="D22" s="44">
        <v>20960000</v>
      </c>
      <c r="E22" s="45"/>
      <c r="F22" s="44">
        <v>20960000</v>
      </c>
      <c r="G22" s="46"/>
      <c r="H22" s="44">
        <v>20960000</v>
      </c>
      <c r="I22" s="47"/>
      <c r="J22" s="45">
        <f>H22+K22</f>
        <v>20186000</v>
      </c>
      <c r="K22" s="45">
        <v>-774000</v>
      </c>
    </row>
    <row r="23" spans="1:11" s="1" customFormat="1" x14ac:dyDescent="0.25">
      <c r="A23" s="2" t="s">
        <v>154</v>
      </c>
      <c r="B23" s="21" t="s">
        <v>156</v>
      </c>
      <c r="C23" s="44">
        <v>149971000</v>
      </c>
      <c r="D23" s="44">
        <v>149971000</v>
      </c>
      <c r="E23" s="45"/>
      <c r="F23" s="44">
        <v>149971000</v>
      </c>
      <c r="G23" s="46"/>
      <c r="H23" s="44">
        <v>149971000</v>
      </c>
      <c r="I23" s="47"/>
      <c r="J23" s="45">
        <f>H23+K23</f>
        <v>122521000</v>
      </c>
      <c r="K23" s="45">
        <v>-27450000</v>
      </c>
    </row>
    <row r="24" spans="1:11" s="1" customFormat="1" ht="33.75" x14ac:dyDescent="0.25">
      <c r="A24" s="13" t="s">
        <v>132</v>
      </c>
      <c r="B24" s="17" t="s">
        <v>106</v>
      </c>
      <c r="C24" s="52">
        <v>1000000</v>
      </c>
      <c r="D24" s="52">
        <v>1000000</v>
      </c>
      <c r="E24" s="45"/>
      <c r="F24" s="52">
        <v>1000000</v>
      </c>
      <c r="G24" s="46"/>
      <c r="H24" s="52">
        <v>1000000</v>
      </c>
      <c r="I24" s="47"/>
      <c r="J24" s="45">
        <f>J25</f>
        <v>559000</v>
      </c>
      <c r="K24" s="45">
        <f>K25</f>
        <v>-441000</v>
      </c>
    </row>
    <row r="25" spans="1:11" s="1" customFormat="1" x14ac:dyDescent="0.25">
      <c r="A25" s="2" t="s">
        <v>133</v>
      </c>
      <c r="B25" s="7" t="s">
        <v>107</v>
      </c>
      <c r="C25" s="44">
        <v>1000000</v>
      </c>
      <c r="D25" s="44">
        <v>1000000</v>
      </c>
      <c r="E25" s="45"/>
      <c r="F25" s="44">
        <v>1000000</v>
      </c>
      <c r="G25" s="46"/>
      <c r="H25" s="44">
        <v>1000000</v>
      </c>
      <c r="I25" s="47"/>
      <c r="J25" s="45">
        <f>H25+K25</f>
        <v>559000</v>
      </c>
      <c r="K25" s="45">
        <v>-441000</v>
      </c>
    </row>
    <row r="26" spans="1:11" s="1" customFormat="1" x14ac:dyDescent="0.25">
      <c r="A26" s="2" t="s">
        <v>134</v>
      </c>
      <c r="B26" s="7" t="s">
        <v>108</v>
      </c>
      <c r="C26" s="48">
        <f>C27+C28</f>
        <v>53514000</v>
      </c>
      <c r="D26" s="48">
        <f>D27+D28</f>
        <v>53514000</v>
      </c>
      <c r="E26" s="45"/>
      <c r="F26" s="48">
        <f>F27+F28</f>
        <v>53514000</v>
      </c>
      <c r="G26" s="46"/>
      <c r="H26" s="48">
        <f>H27+H28</f>
        <v>53514000</v>
      </c>
      <c r="I26" s="47"/>
      <c r="J26" s="48">
        <f>J27+J28</f>
        <v>50714000</v>
      </c>
      <c r="K26" s="45">
        <f>K27+K28</f>
        <v>-2800000</v>
      </c>
    </row>
    <row r="27" spans="1:11" s="1" customFormat="1" ht="33.75" x14ac:dyDescent="0.25">
      <c r="A27" s="2" t="s">
        <v>135</v>
      </c>
      <c r="B27" s="7" t="s">
        <v>109</v>
      </c>
      <c r="C27" s="44">
        <v>50454000</v>
      </c>
      <c r="D27" s="44">
        <v>50454000</v>
      </c>
      <c r="E27" s="46"/>
      <c r="F27" s="44">
        <v>50454000</v>
      </c>
      <c r="G27" s="53"/>
      <c r="H27" s="44">
        <v>50454000</v>
      </c>
      <c r="I27" s="47"/>
      <c r="J27" s="44">
        <v>50454000</v>
      </c>
      <c r="K27" s="45"/>
    </row>
    <row r="28" spans="1:11" s="1" customFormat="1" ht="34.5" x14ac:dyDescent="0.25">
      <c r="A28" s="9" t="s">
        <v>157</v>
      </c>
      <c r="B28" s="19" t="s">
        <v>158</v>
      </c>
      <c r="C28" s="45">
        <v>3060000</v>
      </c>
      <c r="D28" s="45">
        <v>3060000</v>
      </c>
      <c r="E28" s="46"/>
      <c r="F28" s="45">
        <v>3060000</v>
      </c>
      <c r="G28" s="53"/>
      <c r="H28" s="45">
        <v>3060000</v>
      </c>
      <c r="I28" s="47"/>
      <c r="J28" s="45">
        <f>H28+K28</f>
        <v>260000</v>
      </c>
      <c r="K28" s="45">
        <v>-2800000</v>
      </c>
    </row>
    <row r="29" spans="1:11" s="1" customFormat="1" ht="45" x14ac:dyDescent="0.25">
      <c r="A29" s="2" t="s">
        <v>136</v>
      </c>
      <c r="B29" s="7" t="s">
        <v>110</v>
      </c>
      <c r="C29" s="54">
        <f>C30+C31+C32+C33+C34</f>
        <v>489575000</v>
      </c>
      <c r="D29" s="54">
        <f>D30+D31+D32+D33+D34</f>
        <v>489575000</v>
      </c>
      <c r="E29" s="45"/>
      <c r="F29" s="54">
        <f>F30+F31+F32+F33+F34</f>
        <v>540575000</v>
      </c>
      <c r="G29" s="46">
        <f>G30+G31+G32+G33+G34</f>
        <v>51000000</v>
      </c>
      <c r="H29" s="54">
        <f>H30+H31+H32+H33+H34</f>
        <v>540575000</v>
      </c>
      <c r="I29" s="47"/>
      <c r="J29" s="54">
        <f>J30+J31+J32+J33+J34</f>
        <v>520682540</v>
      </c>
      <c r="K29" s="45">
        <f>K30+K31+K32+K33+K34</f>
        <v>-19892460</v>
      </c>
    </row>
    <row r="30" spans="1:11" s="1" customFormat="1" ht="67.5" x14ac:dyDescent="0.25">
      <c r="A30" s="11" t="s">
        <v>137</v>
      </c>
      <c r="B30" s="18" t="s">
        <v>111</v>
      </c>
      <c r="C30" s="50">
        <v>40000</v>
      </c>
      <c r="D30" s="50">
        <v>40000</v>
      </c>
      <c r="E30" s="45"/>
      <c r="F30" s="50">
        <v>40000</v>
      </c>
      <c r="G30" s="46"/>
      <c r="H30" s="50">
        <v>40000</v>
      </c>
      <c r="I30" s="47"/>
      <c r="J30" s="45">
        <f>H30+K30</f>
        <v>265000</v>
      </c>
      <c r="K30" s="45">
        <v>225000</v>
      </c>
    </row>
    <row r="31" spans="1:11" s="1" customFormat="1" ht="78.75" x14ac:dyDescent="0.25">
      <c r="A31" s="2" t="s">
        <v>159</v>
      </c>
      <c r="B31" s="21" t="s">
        <v>163</v>
      </c>
      <c r="C31" s="44">
        <v>476200000</v>
      </c>
      <c r="D31" s="44">
        <v>476200000</v>
      </c>
      <c r="E31" s="56"/>
      <c r="F31" s="45">
        <f>C31+G31</f>
        <v>523200000</v>
      </c>
      <c r="G31" s="44">
        <v>47000000</v>
      </c>
      <c r="H31" s="45">
        <f>F31</f>
        <v>523200000</v>
      </c>
      <c r="I31" s="47"/>
      <c r="J31" s="45">
        <f>H31+K31</f>
        <v>500323040</v>
      </c>
      <c r="K31" s="45">
        <v>-22876960</v>
      </c>
    </row>
    <row r="32" spans="1:11" s="1" customFormat="1" ht="45" x14ac:dyDescent="0.25">
      <c r="A32" s="2" t="s">
        <v>160</v>
      </c>
      <c r="B32" s="21" t="s">
        <v>164</v>
      </c>
      <c r="C32" s="44">
        <v>50000</v>
      </c>
      <c r="D32" s="44">
        <v>50000</v>
      </c>
      <c r="E32" s="45"/>
      <c r="F32" s="44">
        <v>50000</v>
      </c>
      <c r="G32" s="46"/>
      <c r="H32" s="44">
        <v>50000</v>
      </c>
      <c r="I32" s="47"/>
      <c r="J32" s="45">
        <f>H32+K32</f>
        <v>452500</v>
      </c>
      <c r="K32" s="45">
        <v>402500</v>
      </c>
    </row>
    <row r="33" spans="1:11" s="1" customFormat="1" ht="22.5" x14ac:dyDescent="0.25">
      <c r="A33" s="2" t="s">
        <v>161</v>
      </c>
      <c r="B33" s="21" t="s">
        <v>165</v>
      </c>
      <c r="C33" s="44">
        <v>225000</v>
      </c>
      <c r="D33" s="44">
        <v>225000</v>
      </c>
      <c r="E33" s="45"/>
      <c r="F33" s="44">
        <v>225000</v>
      </c>
      <c r="G33" s="46"/>
      <c r="H33" s="44">
        <v>225000</v>
      </c>
      <c r="I33" s="47"/>
      <c r="J33" s="45">
        <f>H33+K33</f>
        <v>0</v>
      </c>
      <c r="K33" s="45">
        <v>-225000</v>
      </c>
    </row>
    <row r="34" spans="1:11" s="1" customFormat="1" ht="78.75" x14ac:dyDescent="0.25">
      <c r="A34" s="2" t="s">
        <v>162</v>
      </c>
      <c r="B34" s="21" t="s">
        <v>166</v>
      </c>
      <c r="C34" s="44">
        <v>13060000</v>
      </c>
      <c r="D34" s="44">
        <v>13060000</v>
      </c>
      <c r="E34" s="45"/>
      <c r="F34" s="44">
        <f>D34+G34</f>
        <v>17060000</v>
      </c>
      <c r="G34" s="46">
        <v>4000000</v>
      </c>
      <c r="H34" s="44">
        <f>F34+I34</f>
        <v>17060000</v>
      </c>
      <c r="I34" s="47"/>
      <c r="J34" s="45">
        <f>H34+K34</f>
        <v>19642000</v>
      </c>
      <c r="K34" s="45">
        <v>2582000</v>
      </c>
    </row>
    <row r="35" spans="1:11" s="1" customFormat="1" ht="22.5" x14ac:dyDescent="0.25">
      <c r="A35" s="13" t="s">
        <v>138</v>
      </c>
      <c r="B35" s="17" t="s">
        <v>112</v>
      </c>
      <c r="C35" s="52">
        <f>C36</f>
        <v>9466000</v>
      </c>
      <c r="D35" s="52">
        <f>D36</f>
        <v>9466000</v>
      </c>
      <c r="E35" s="45"/>
      <c r="F35" s="52">
        <f>F36</f>
        <v>9466000</v>
      </c>
      <c r="G35" s="46"/>
      <c r="H35" s="52">
        <f>H36</f>
        <v>9466000</v>
      </c>
      <c r="I35" s="47"/>
      <c r="J35" s="52">
        <f>J36</f>
        <v>9466000</v>
      </c>
      <c r="K35" s="45"/>
    </row>
    <row r="36" spans="1:11" s="1" customFormat="1" ht="23.25" thickBot="1" x14ac:dyDescent="0.3">
      <c r="A36" s="2" t="s">
        <v>139</v>
      </c>
      <c r="B36" s="7" t="s">
        <v>113</v>
      </c>
      <c r="C36" s="52">
        <v>9466000</v>
      </c>
      <c r="D36" s="52">
        <v>9466000</v>
      </c>
      <c r="E36" s="45"/>
      <c r="F36" s="52">
        <v>9466000</v>
      </c>
      <c r="G36" s="46"/>
      <c r="H36" s="52">
        <v>9466000</v>
      </c>
      <c r="I36" s="47"/>
      <c r="J36" s="52">
        <v>9466000</v>
      </c>
      <c r="K36" s="45"/>
    </row>
    <row r="37" spans="1:11" s="1" customFormat="1" ht="23.25" thickBot="1" x14ac:dyDescent="0.3">
      <c r="A37" s="42" t="s">
        <v>212</v>
      </c>
      <c r="B37" s="17" t="s">
        <v>211</v>
      </c>
      <c r="C37" s="44">
        <f>C38</f>
        <v>2100000</v>
      </c>
      <c r="D37" s="44">
        <f>D38</f>
        <v>2100000</v>
      </c>
      <c r="E37" s="45"/>
      <c r="F37" s="44">
        <f>F38</f>
        <v>2100000</v>
      </c>
      <c r="G37" s="46"/>
      <c r="H37" s="44">
        <f>H38</f>
        <v>2100000</v>
      </c>
      <c r="I37" s="47"/>
      <c r="J37" s="45">
        <f>J38</f>
        <v>1709900</v>
      </c>
      <c r="K37" s="45">
        <f>K38</f>
        <v>-390100</v>
      </c>
    </row>
    <row r="38" spans="1:11" s="1" customFormat="1" ht="23.25" thickBot="1" x14ac:dyDescent="0.3">
      <c r="A38" s="43" t="s">
        <v>216</v>
      </c>
      <c r="B38" s="57" t="s">
        <v>215</v>
      </c>
      <c r="C38" s="44">
        <v>2100000</v>
      </c>
      <c r="D38" s="44">
        <v>2100000</v>
      </c>
      <c r="E38" s="45"/>
      <c r="F38" s="44">
        <v>2100000</v>
      </c>
      <c r="G38" s="46"/>
      <c r="H38" s="44">
        <v>2100000</v>
      </c>
      <c r="I38" s="47"/>
      <c r="J38" s="45">
        <f>H38+K38</f>
        <v>1709900</v>
      </c>
      <c r="K38" s="45">
        <v>-390100</v>
      </c>
    </row>
    <row r="39" spans="1:11" s="1" customFormat="1" ht="22.5" x14ac:dyDescent="0.25">
      <c r="A39" s="2" t="s">
        <v>140</v>
      </c>
      <c r="B39" s="7" t="s">
        <v>114</v>
      </c>
      <c r="C39" s="48">
        <f t="shared" ref="C39:K39" si="2">C40+C41+C42</f>
        <v>71700000</v>
      </c>
      <c r="D39" s="48">
        <f t="shared" si="2"/>
        <v>423700000</v>
      </c>
      <c r="E39" s="48">
        <f t="shared" si="2"/>
        <v>352000000</v>
      </c>
      <c r="F39" s="48">
        <f t="shared" si="2"/>
        <v>457700000</v>
      </c>
      <c r="G39" s="46">
        <f t="shared" si="2"/>
        <v>34000000</v>
      </c>
      <c r="H39" s="48">
        <f t="shared" si="2"/>
        <v>547700000</v>
      </c>
      <c r="I39" s="47">
        <f t="shared" si="2"/>
        <v>90000000</v>
      </c>
      <c r="J39" s="48">
        <f t="shared" si="2"/>
        <v>570174460</v>
      </c>
      <c r="K39" s="45">
        <f t="shared" si="2"/>
        <v>22474460</v>
      </c>
    </row>
    <row r="40" spans="1:11" s="1" customFormat="1" ht="78.75" x14ac:dyDescent="0.25">
      <c r="A40" s="2" t="s">
        <v>141</v>
      </c>
      <c r="B40" s="7" t="s">
        <v>115</v>
      </c>
      <c r="C40" s="49">
        <v>70000000</v>
      </c>
      <c r="D40" s="44">
        <f>C40+E40</f>
        <v>422000000</v>
      </c>
      <c r="E40" s="45">
        <v>352000000</v>
      </c>
      <c r="F40" s="44">
        <v>422000000</v>
      </c>
      <c r="G40" s="46"/>
      <c r="H40" s="44">
        <f>F40+I40</f>
        <v>512000000</v>
      </c>
      <c r="I40" s="47">
        <v>90000000</v>
      </c>
      <c r="J40" s="44">
        <f>H40+K40</f>
        <v>512000000</v>
      </c>
      <c r="K40" s="45"/>
    </row>
    <row r="41" spans="1:11" s="1" customFormat="1" ht="34.5" x14ac:dyDescent="0.25">
      <c r="A41" s="4" t="s">
        <v>167</v>
      </c>
      <c r="B41" s="21" t="s">
        <v>168</v>
      </c>
      <c r="C41" s="44">
        <v>1000000</v>
      </c>
      <c r="D41" s="44">
        <v>1000000</v>
      </c>
      <c r="E41" s="44"/>
      <c r="F41" s="48">
        <f>D41+G41</f>
        <v>35000000</v>
      </c>
      <c r="G41" s="46">
        <v>34000000</v>
      </c>
      <c r="H41" s="48">
        <f>F41+I41</f>
        <v>35000000</v>
      </c>
      <c r="I41" s="48"/>
      <c r="J41" s="45">
        <f>H41+K41</f>
        <v>55351960</v>
      </c>
      <c r="K41" s="45">
        <v>20351960</v>
      </c>
    </row>
    <row r="42" spans="1:11" s="1" customFormat="1" ht="69.75" customHeight="1" x14ac:dyDescent="0.25">
      <c r="A42" s="4" t="s">
        <v>170</v>
      </c>
      <c r="B42" s="21" t="s">
        <v>169</v>
      </c>
      <c r="C42" s="44">
        <v>700000</v>
      </c>
      <c r="D42" s="44">
        <v>700000</v>
      </c>
      <c r="E42" s="44"/>
      <c r="F42" s="44">
        <v>700000</v>
      </c>
      <c r="G42" s="46"/>
      <c r="H42" s="44">
        <v>700000</v>
      </c>
      <c r="I42" s="44"/>
      <c r="J42" s="45">
        <f>H42+K42</f>
        <v>2822500</v>
      </c>
      <c r="K42" s="45">
        <v>2122500</v>
      </c>
    </row>
    <row r="43" spans="1:11" s="1" customFormat="1" ht="22.5" x14ac:dyDescent="0.25">
      <c r="A43" s="16" t="s">
        <v>142</v>
      </c>
      <c r="B43" s="17" t="s">
        <v>116</v>
      </c>
      <c r="C43" s="45">
        <f>C44+C45+C46+C47+C48+C49+C50+C51+C52</f>
        <v>8572000</v>
      </c>
      <c r="D43" s="45">
        <f>D44+D45+D46+D47+D48+D49+D50+D51+D52</f>
        <v>8572000</v>
      </c>
      <c r="E43" s="54"/>
      <c r="F43" s="45">
        <f>F44+F45+F46+F47+F48+F49+F50+F51+F52</f>
        <v>8572000</v>
      </c>
      <c r="G43" s="46"/>
      <c r="H43" s="45">
        <f>H44+H45+H46+H47+H48+H49+H50+H51+H52</f>
        <v>8572000</v>
      </c>
      <c r="I43" s="54"/>
      <c r="J43" s="45">
        <f>J44+J45+J46+J47+J48+J49+J50+J51+J52</f>
        <v>9160997</v>
      </c>
      <c r="K43" s="45">
        <f>K44+K45+K46+K47+K48+K49+K50+K51+K52</f>
        <v>588997</v>
      </c>
    </row>
    <row r="44" spans="1:11" s="1" customFormat="1" ht="56.25" x14ac:dyDescent="0.25">
      <c r="A44" s="15" t="s">
        <v>143</v>
      </c>
      <c r="B44" s="10" t="s">
        <v>117</v>
      </c>
      <c r="C44" s="50">
        <v>5000</v>
      </c>
      <c r="D44" s="50">
        <v>5000</v>
      </c>
      <c r="E44" s="50"/>
      <c r="F44" s="50">
        <v>5000</v>
      </c>
      <c r="G44" s="46"/>
      <c r="H44" s="50">
        <v>5000</v>
      </c>
      <c r="I44" s="50"/>
      <c r="J44" s="50">
        <v>5000</v>
      </c>
      <c r="K44" s="45"/>
    </row>
    <row r="45" spans="1:11" s="1" customFormat="1" ht="78.75" x14ac:dyDescent="0.25">
      <c r="A45" s="15" t="s">
        <v>197</v>
      </c>
      <c r="B45" s="10" t="s">
        <v>198</v>
      </c>
      <c r="C45" s="50">
        <v>4000</v>
      </c>
      <c r="D45" s="50">
        <v>4000</v>
      </c>
      <c r="E45" s="50"/>
      <c r="F45" s="50">
        <v>4000</v>
      </c>
      <c r="G45" s="46"/>
      <c r="H45" s="50">
        <v>4000</v>
      </c>
      <c r="I45" s="50"/>
      <c r="J45" s="50">
        <v>4000</v>
      </c>
      <c r="K45" s="45"/>
    </row>
    <row r="46" spans="1:11" s="1" customFormat="1" ht="56.25" x14ac:dyDescent="0.25">
      <c r="A46" s="15" t="s">
        <v>199</v>
      </c>
      <c r="B46" s="10" t="s">
        <v>200</v>
      </c>
      <c r="C46" s="50">
        <v>1000</v>
      </c>
      <c r="D46" s="50">
        <v>1000</v>
      </c>
      <c r="E46" s="50"/>
      <c r="F46" s="50">
        <v>1000</v>
      </c>
      <c r="G46" s="46"/>
      <c r="H46" s="50">
        <v>1000</v>
      </c>
      <c r="I46" s="50"/>
      <c r="J46" s="50">
        <v>1000</v>
      </c>
      <c r="K46" s="45"/>
    </row>
    <row r="47" spans="1:11" s="1" customFormat="1" ht="56.25" x14ac:dyDescent="0.25">
      <c r="A47" s="15" t="s">
        <v>171</v>
      </c>
      <c r="B47" s="22" t="s">
        <v>175</v>
      </c>
      <c r="C47" s="44">
        <v>22000</v>
      </c>
      <c r="D47" s="44">
        <v>22000</v>
      </c>
      <c r="E47" s="44"/>
      <c r="F47" s="44">
        <v>22000</v>
      </c>
      <c r="G47" s="46"/>
      <c r="H47" s="44">
        <v>22000</v>
      </c>
      <c r="I47" s="44"/>
      <c r="J47" s="45">
        <f>H47+K47</f>
        <v>600</v>
      </c>
      <c r="K47" s="45">
        <v>-21400</v>
      </c>
    </row>
    <row r="48" spans="1:11" s="1" customFormat="1" ht="67.5" x14ac:dyDescent="0.25">
      <c r="A48" s="15" t="s">
        <v>172</v>
      </c>
      <c r="B48" s="22" t="s">
        <v>176</v>
      </c>
      <c r="C48" s="44">
        <v>15000</v>
      </c>
      <c r="D48" s="44">
        <v>15000</v>
      </c>
      <c r="E48" s="44"/>
      <c r="F48" s="44">
        <v>15000</v>
      </c>
      <c r="G48" s="46"/>
      <c r="H48" s="44">
        <v>15000</v>
      </c>
      <c r="I48" s="44"/>
      <c r="J48" s="44">
        <v>15000</v>
      </c>
      <c r="K48" s="45"/>
    </row>
    <row r="49" spans="1:11" s="1" customFormat="1" ht="33.75" x14ac:dyDescent="0.25">
      <c r="A49" s="14" t="s">
        <v>173</v>
      </c>
      <c r="B49" s="22" t="s">
        <v>177</v>
      </c>
      <c r="C49" s="44">
        <v>2000000</v>
      </c>
      <c r="D49" s="44">
        <v>2000000</v>
      </c>
      <c r="E49" s="44"/>
      <c r="F49" s="44">
        <v>2000000</v>
      </c>
      <c r="G49" s="46"/>
      <c r="H49" s="44">
        <v>2000000</v>
      </c>
      <c r="I49" s="44"/>
      <c r="J49" s="45">
        <f>H49+K49</f>
        <v>4316500</v>
      </c>
      <c r="K49" s="45">
        <v>2316500</v>
      </c>
    </row>
    <row r="50" spans="1:11" s="1" customFormat="1" ht="101.25" x14ac:dyDescent="0.25">
      <c r="A50" s="14" t="s">
        <v>213</v>
      </c>
      <c r="B50" s="22" t="s">
        <v>214</v>
      </c>
      <c r="C50" s="44"/>
      <c r="D50" s="44"/>
      <c r="E50" s="44"/>
      <c r="F50" s="44"/>
      <c r="G50" s="46"/>
      <c r="H50" s="44"/>
      <c r="I50" s="44"/>
      <c r="J50" s="45">
        <f>H50+K50</f>
        <v>3542000</v>
      </c>
      <c r="K50" s="45">
        <v>3542000</v>
      </c>
    </row>
    <row r="51" spans="1:11" s="1" customFormat="1" ht="22.5" x14ac:dyDescent="0.25">
      <c r="A51" s="14" t="s">
        <v>174</v>
      </c>
      <c r="B51" s="22" t="s">
        <v>202</v>
      </c>
      <c r="C51" s="44">
        <v>20000</v>
      </c>
      <c r="D51" s="44">
        <v>20000</v>
      </c>
      <c r="E51" s="44"/>
      <c r="F51" s="44">
        <v>20000</v>
      </c>
      <c r="G51" s="46"/>
      <c r="H51" s="44">
        <v>20000</v>
      </c>
      <c r="I51" s="44"/>
      <c r="J51" s="45">
        <f>H51+K51</f>
        <v>897</v>
      </c>
      <c r="K51" s="45">
        <v>-19103</v>
      </c>
    </row>
    <row r="52" spans="1:11" s="1" customFormat="1" ht="22.5" x14ac:dyDescent="0.25">
      <c r="A52" s="41" t="s">
        <v>201</v>
      </c>
      <c r="B52" s="22" t="s">
        <v>178</v>
      </c>
      <c r="C52" s="52">
        <v>6505000</v>
      </c>
      <c r="D52" s="52">
        <v>6505000</v>
      </c>
      <c r="E52" s="52"/>
      <c r="F52" s="52">
        <v>6505000</v>
      </c>
      <c r="G52" s="46"/>
      <c r="H52" s="52">
        <v>6505000</v>
      </c>
      <c r="I52" s="52"/>
      <c r="J52" s="45">
        <f>H52+K52</f>
        <v>1276000</v>
      </c>
      <c r="K52" s="45">
        <v>-5229000</v>
      </c>
    </row>
    <row r="53" spans="1:11" s="1" customFormat="1" ht="15" customHeight="1" x14ac:dyDescent="0.25">
      <c r="A53" s="13" t="s">
        <v>144</v>
      </c>
      <c r="B53" s="7" t="s">
        <v>118</v>
      </c>
      <c r="C53" s="52"/>
      <c r="D53" s="44">
        <f>D54</f>
        <v>1929600</v>
      </c>
      <c r="E53" s="45">
        <f>E54</f>
        <v>1929600</v>
      </c>
      <c r="F53" s="44">
        <f>F54</f>
        <v>1929600</v>
      </c>
      <c r="G53" s="46"/>
      <c r="H53" s="44">
        <f>H54</f>
        <v>2482687.98</v>
      </c>
      <c r="I53" s="47">
        <f>I54</f>
        <v>553087.98</v>
      </c>
      <c r="J53" s="44">
        <f>J54</f>
        <v>2482687.98</v>
      </c>
      <c r="K53" s="45"/>
    </row>
    <row r="54" spans="1:11" s="1" customFormat="1" ht="15.75" customHeight="1" x14ac:dyDescent="0.25">
      <c r="A54" s="2" t="s">
        <v>210</v>
      </c>
      <c r="B54" s="7" t="s">
        <v>119</v>
      </c>
      <c r="C54" s="44"/>
      <c r="D54" s="44">
        <f>C54+E54</f>
        <v>1929600</v>
      </c>
      <c r="E54" s="45">
        <v>1929600</v>
      </c>
      <c r="F54" s="44">
        <f>E54+G54</f>
        <v>1929600</v>
      </c>
      <c r="G54" s="46"/>
      <c r="H54" s="44">
        <f>F54+I54</f>
        <v>2482687.98</v>
      </c>
      <c r="I54" s="47">
        <v>553087.98</v>
      </c>
      <c r="J54" s="44">
        <f>H54+K54</f>
        <v>2482687.98</v>
      </c>
      <c r="K54" s="45"/>
    </row>
    <row r="55" spans="1:11" s="1" customFormat="1" x14ac:dyDescent="0.25">
      <c r="A55" s="2" t="s">
        <v>145</v>
      </c>
      <c r="B55" s="7" t="s">
        <v>120</v>
      </c>
      <c r="C55" s="48">
        <f t="shared" ref="C55:K55" si="3">C56+C57+C58+C59</f>
        <v>5436722114.6499996</v>
      </c>
      <c r="D55" s="48">
        <f t="shared" si="3"/>
        <v>5590662505.9699993</v>
      </c>
      <c r="E55" s="45">
        <f t="shared" si="3"/>
        <v>153940391.32000005</v>
      </c>
      <c r="F55" s="48">
        <f t="shared" si="3"/>
        <v>5632787708.8600006</v>
      </c>
      <c r="G55" s="46">
        <f t="shared" si="3"/>
        <v>42125202.889999986</v>
      </c>
      <c r="H55" s="44">
        <f>H56+H57+H58+H59</f>
        <v>5647595379.3699999</v>
      </c>
      <c r="I55" s="47">
        <f t="shared" si="3"/>
        <v>14807670.50999999</v>
      </c>
      <c r="J55" s="45">
        <f t="shared" si="3"/>
        <v>5672252289.8500004</v>
      </c>
      <c r="K55" s="45">
        <f t="shared" si="3"/>
        <v>24656910.480000436</v>
      </c>
    </row>
    <row r="56" spans="1:11" s="1" customFormat="1" ht="22.5" x14ac:dyDescent="0.25">
      <c r="A56" s="11" t="s">
        <v>146</v>
      </c>
      <c r="B56" s="7" t="s">
        <v>121</v>
      </c>
      <c r="C56" s="50">
        <v>188771554.80000001</v>
      </c>
      <c r="D56" s="44">
        <v>188771554.80000001</v>
      </c>
      <c r="E56" s="45"/>
      <c r="F56" s="50">
        <v>190352654.80000001</v>
      </c>
      <c r="G56" s="46">
        <f>F56-D56</f>
        <v>1581100</v>
      </c>
      <c r="H56" s="44">
        <v>190352654.80000001</v>
      </c>
      <c r="I56" s="47"/>
      <c r="J56" s="45">
        <v>210802654.80000001</v>
      </c>
      <c r="K56" s="45">
        <f>J56-H56</f>
        <v>20450000</v>
      </c>
    </row>
    <row r="57" spans="1:11" s="1" customFormat="1" ht="33.75" x14ac:dyDescent="0.25">
      <c r="A57" s="2" t="s">
        <v>182</v>
      </c>
      <c r="B57" s="22" t="s">
        <v>179</v>
      </c>
      <c r="C57" s="44">
        <v>1650809755.28</v>
      </c>
      <c r="D57" s="45">
        <v>1756318800.9100001</v>
      </c>
      <c r="E57" s="45">
        <f>D57-C57</f>
        <v>105509045.63000011</v>
      </c>
      <c r="F57" s="44">
        <v>1781724289.22</v>
      </c>
      <c r="G57" s="46">
        <f>F57-D57</f>
        <v>25405488.309999943</v>
      </c>
      <c r="H57" s="44">
        <v>1795286689.73</v>
      </c>
      <c r="I57" s="47">
        <f>H57-F57</f>
        <v>13562400.50999999</v>
      </c>
      <c r="J57" s="45">
        <v>1794503886.1500001</v>
      </c>
      <c r="K57" s="45">
        <f>J57-H57</f>
        <v>-782803.57999992371</v>
      </c>
    </row>
    <row r="58" spans="1:11" s="1" customFormat="1" ht="22.5" x14ac:dyDescent="0.25">
      <c r="A58" s="2" t="s">
        <v>183</v>
      </c>
      <c r="B58" s="22" t="s">
        <v>180</v>
      </c>
      <c r="C58" s="44">
        <v>3202419715.6999998</v>
      </c>
      <c r="D58" s="44">
        <v>3202958877.2399998</v>
      </c>
      <c r="E58" s="45">
        <f>D58-C58</f>
        <v>539161.53999996185</v>
      </c>
      <c r="F58" s="44">
        <v>3203918877.2399998</v>
      </c>
      <c r="G58" s="46">
        <f>F58-D58</f>
        <v>960000</v>
      </c>
      <c r="H58" s="44">
        <v>3203804147.2399998</v>
      </c>
      <c r="I58" s="47">
        <f>H58-F58</f>
        <v>-114730</v>
      </c>
      <c r="J58" s="45">
        <v>3208288688.8400002</v>
      </c>
      <c r="K58" s="45">
        <f>J58-H58</f>
        <v>4484541.6000003815</v>
      </c>
    </row>
    <row r="59" spans="1:11" s="1" customFormat="1" x14ac:dyDescent="0.25">
      <c r="A59" s="2" t="s">
        <v>184</v>
      </c>
      <c r="B59" s="22" t="s">
        <v>181</v>
      </c>
      <c r="C59" s="44">
        <v>394721088.87</v>
      </c>
      <c r="D59" s="44">
        <v>442613273.01999998</v>
      </c>
      <c r="E59" s="45">
        <f>D59-C59</f>
        <v>47892184.149999976</v>
      </c>
      <c r="F59" s="46">
        <v>456791887.60000002</v>
      </c>
      <c r="G59" s="55">
        <f>F59-D59</f>
        <v>14178614.580000043</v>
      </c>
      <c r="H59" s="44">
        <v>458151887.60000002</v>
      </c>
      <c r="I59" s="47">
        <f>H59-F59</f>
        <v>1360000</v>
      </c>
      <c r="J59" s="45">
        <v>458657060.06</v>
      </c>
      <c r="K59" s="45">
        <f>J59-H59</f>
        <v>505172.45999997854</v>
      </c>
    </row>
    <row r="60" spans="1:11" ht="15.75" x14ac:dyDescent="0.25">
      <c r="A60" s="12"/>
      <c r="B60" s="5"/>
      <c r="C60" s="34"/>
      <c r="D60" s="32"/>
      <c r="E60" s="33"/>
      <c r="F60" s="34"/>
      <c r="G60" s="35"/>
      <c r="H60" s="36"/>
      <c r="I60" s="30"/>
      <c r="J60" s="30"/>
      <c r="K60" s="30"/>
    </row>
    <row r="61" spans="1:11" ht="15.75" x14ac:dyDescent="0.25">
      <c r="A61" s="12" t="s">
        <v>88</v>
      </c>
      <c r="B61" s="6"/>
      <c r="C61" s="37">
        <v>7980367659.8500004</v>
      </c>
      <c r="D61" s="38">
        <v>8322855239.5200005</v>
      </c>
      <c r="E61" s="37">
        <f>D61-C61</f>
        <v>342487579.67000008</v>
      </c>
      <c r="F61" s="37">
        <v>8471329585.3999996</v>
      </c>
      <c r="G61" s="37">
        <f>F61-D61</f>
        <v>148474345.87999916</v>
      </c>
      <c r="H61" s="39">
        <v>8576690343.8900003</v>
      </c>
      <c r="I61" s="37">
        <f>H61-F61</f>
        <v>105360758.49000072</v>
      </c>
      <c r="J61" s="37">
        <v>8576690343.8900003</v>
      </c>
      <c r="K61" s="37">
        <f>H61-F61</f>
        <v>105360758.49000072</v>
      </c>
    </row>
    <row r="62" spans="1:11" x14ac:dyDescent="0.25">
      <c r="A62" s="3" t="s">
        <v>0</v>
      </c>
      <c r="B62" s="5" t="s">
        <v>2</v>
      </c>
      <c r="C62" s="31">
        <v>7980367659.8500004</v>
      </c>
      <c r="D62" s="31">
        <v>8322855239.5200005</v>
      </c>
      <c r="E62" s="31">
        <f>D62-C62</f>
        <v>342487579.67000008</v>
      </c>
      <c r="F62" s="31">
        <v>8471329585.3999996</v>
      </c>
      <c r="G62" s="31">
        <f>F62-D62</f>
        <v>148474345.87999916</v>
      </c>
      <c r="H62" s="31">
        <v>8576690343.8900003</v>
      </c>
      <c r="I62" s="31">
        <f>H62-F62</f>
        <v>105360758.49000072</v>
      </c>
      <c r="J62" s="31">
        <v>8580897254.3699999</v>
      </c>
      <c r="K62" s="31">
        <f>J62-H62</f>
        <v>4206910.4799995422</v>
      </c>
    </row>
    <row r="63" spans="1:11" x14ac:dyDescent="0.25">
      <c r="A63" s="4" t="s">
        <v>3</v>
      </c>
      <c r="B63" s="5" t="s">
        <v>4</v>
      </c>
      <c r="C63" s="31">
        <v>365761100</v>
      </c>
      <c r="D63" s="31">
        <v>384391366.35000002</v>
      </c>
      <c r="E63" s="31">
        <f t="shared" ref="E63:E106" si="4">D63-C63</f>
        <v>18630266.350000024</v>
      </c>
      <c r="F63" s="31">
        <v>352038815.88999999</v>
      </c>
      <c r="G63" s="31">
        <f t="shared" ref="G63:G106" si="5">F63-D63</f>
        <v>-32352550.460000038</v>
      </c>
      <c r="H63" s="31">
        <v>390553568.13999999</v>
      </c>
      <c r="I63" s="31">
        <f t="shared" ref="I63:I106" si="6">H63-F63</f>
        <v>38514752.25</v>
      </c>
      <c r="J63" s="31">
        <v>414706779.41000003</v>
      </c>
      <c r="K63" s="31">
        <f t="shared" ref="K63:K106" si="7">J63-H63</f>
        <v>24153211.270000041</v>
      </c>
    </row>
    <row r="64" spans="1:11" ht="45.75" x14ac:dyDescent="0.25">
      <c r="A64" s="4" t="s">
        <v>5</v>
      </c>
      <c r="B64" s="5" t="s">
        <v>6</v>
      </c>
      <c r="C64" s="31">
        <v>9755400</v>
      </c>
      <c r="D64" s="31">
        <v>11437900</v>
      </c>
      <c r="E64" s="31">
        <f t="shared" si="4"/>
        <v>1682500</v>
      </c>
      <c r="F64" s="31">
        <v>12471900</v>
      </c>
      <c r="G64" s="31">
        <f t="shared" si="5"/>
        <v>1034000</v>
      </c>
      <c r="H64" s="31">
        <v>14851900</v>
      </c>
      <c r="I64" s="31">
        <f t="shared" si="6"/>
        <v>2380000</v>
      </c>
      <c r="J64" s="31">
        <v>15531772.57</v>
      </c>
      <c r="K64" s="31">
        <f t="shared" si="7"/>
        <v>679872.5700000003</v>
      </c>
    </row>
    <row r="65" spans="1:11" ht="45.75" x14ac:dyDescent="0.25">
      <c r="A65" s="4" t="s">
        <v>7</v>
      </c>
      <c r="B65" s="5" t="s">
        <v>8</v>
      </c>
      <c r="C65" s="31">
        <v>127811684.64</v>
      </c>
      <c r="D65" s="31">
        <v>166905892.81999999</v>
      </c>
      <c r="E65" s="31">
        <f t="shared" si="4"/>
        <v>39094208.179999992</v>
      </c>
      <c r="F65" s="31">
        <v>166009293.31999999</v>
      </c>
      <c r="G65" s="31">
        <f t="shared" si="5"/>
        <v>-896599.5</v>
      </c>
      <c r="H65" s="31">
        <v>190699617.94999999</v>
      </c>
      <c r="I65" s="31">
        <f t="shared" si="6"/>
        <v>24690324.629999995</v>
      </c>
      <c r="J65" s="31">
        <v>191685117.61000001</v>
      </c>
      <c r="K65" s="31">
        <f t="shared" si="7"/>
        <v>985499.66000002623</v>
      </c>
    </row>
    <row r="66" spans="1:11" x14ac:dyDescent="0.25">
      <c r="A66" s="4" t="s">
        <v>9</v>
      </c>
      <c r="B66" s="5" t="s">
        <v>10</v>
      </c>
      <c r="C66" s="31">
        <v>16500</v>
      </c>
      <c r="D66" s="31">
        <v>16500</v>
      </c>
      <c r="E66" s="31">
        <f t="shared" si="4"/>
        <v>0</v>
      </c>
      <c r="F66" s="31">
        <v>16500</v>
      </c>
      <c r="G66" s="31">
        <f t="shared" si="5"/>
        <v>0</v>
      </c>
      <c r="H66" s="31">
        <v>16500</v>
      </c>
      <c r="I66" s="31">
        <f t="shared" si="6"/>
        <v>0</v>
      </c>
      <c r="J66" s="31">
        <v>16500</v>
      </c>
      <c r="K66" s="31">
        <f t="shared" si="7"/>
        <v>0</v>
      </c>
    </row>
    <row r="67" spans="1:11" ht="23.25" x14ac:dyDescent="0.25">
      <c r="A67" s="4" t="s">
        <v>11</v>
      </c>
      <c r="B67" s="5" t="s">
        <v>12</v>
      </c>
      <c r="C67" s="31">
        <v>2200000</v>
      </c>
      <c r="D67" s="31">
        <v>2200000</v>
      </c>
      <c r="E67" s="31">
        <f t="shared" si="4"/>
        <v>0</v>
      </c>
      <c r="F67" s="31">
        <v>2200000</v>
      </c>
      <c r="G67" s="31">
        <f t="shared" si="5"/>
        <v>0</v>
      </c>
      <c r="H67" s="31">
        <v>2200000</v>
      </c>
      <c r="I67" s="31">
        <f t="shared" si="6"/>
        <v>0</v>
      </c>
      <c r="J67" s="31">
        <v>2200000</v>
      </c>
      <c r="K67" s="31">
        <f t="shared" si="7"/>
        <v>0</v>
      </c>
    </row>
    <row r="68" spans="1:11" x14ac:dyDescent="0.25">
      <c r="A68" s="4" t="s">
        <v>13</v>
      </c>
      <c r="B68" s="5" t="s">
        <v>14</v>
      </c>
      <c r="C68" s="31">
        <v>2000000</v>
      </c>
      <c r="D68" s="31">
        <v>1850000</v>
      </c>
      <c r="E68" s="31">
        <f t="shared" si="4"/>
        <v>-150000</v>
      </c>
      <c r="F68" s="31">
        <v>1850000</v>
      </c>
      <c r="G68" s="31">
        <f t="shared" si="5"/>
        <v>0</v>
      </c>
      <c r="H68" s="31">
        <v>1850000</v>
      </c>
      <c r="I68" s="31">
        <f t="shared" si="6"/>
        <v>0</v>
      </c>
      <c r="J68" s="31">
        <v>0</v>
      </c>
      <c r="K68" s="31">
        <f t="shared" si="7"/>
        <v>-1850000</v>
      </c>
    </row>
    <row r="69" spans="1:11" x14ac:dyDescent="0.25">
      <c r="A69" s="4" t="s">
        <v>15</v>
      </c>
      <c r="B69" s="5" t="s">
        <v>16</v>
      </c>
      <c r="C69" s="31">
        <v>223977515.36000001</v>
      </c>
      <c r="D69" s="31">
        <v>201981073.53</v>
      </c>
      <c r="E69" s="31">
        <f t="shared" si="4"/>
        <v>-21996441.830000013</v>
      </c>
      <c r="F69" s="31">
        <v>169491122.56999999</v>
      </c>
      <c r="G69" s="31">
        <f t="shared" si="5"/>
        <v>-32489950.960000008</v>
      </c>
      <c r="H69" s="31">
        <v>180935550.19</v>
      </c>
      <c r="I69" s="31">
        <f t="shared" si="6"/>
        <v>11444427.620000005</v>
      </c>
      <c r="J69" s="31">
        <v>205273389.22999999</v>
      </c>
      <c r="K69" s="31">
        <f t="shared" si="7"/>
        <v>24337839.039999992</v>
      </c>
    </row>
    <row r="70" spans="1:11" ht="23.25" x14ac:dyDescent="0.25">
      <c r="A70" s="4" t="s">
        <v>17</v>
      </c>
      <c r="B70" s="5" t="s">
        <v>18</v>
      </c>
      <c r="C70" s="31">
        <v>43442000</v>
      </c>
      <c r="D70" s="31">
        <v>43349400</v>
      </c>
      <c r="E70" s="31">
        <f t="shared" si="4"/>
        <v>-92600</v>
      </c>
      <c r="F70" s="31">
        <v>43349400</v>
      </c>
      <c r="G70" s="31">
        <f t="shared" si="5"/>
        <v>0</v>
      </c>
      <c r="H70" s="31">
        <v>43349400</v>
      </c>
      <c r="I70" s="31">
        <f t="shared" si="6"/>
        <v>0</v>
      </c>
      <c r="J70" s="31">
        <v>47976382.159999996</v>
      </c>
      <c r="K70" s="31">
        <f t="shared" si="7"/>
        <v>4626982.1599999964</v>
      </c>
    </row>
    <row r="71" spans="1:11" ht="34.5" x14ac:dyDescent="0.25">
      <c r="A71" s="4" t="s">
        <v>19</v>
      </c>
      <c r="B71" s="5" t="s">
        <v>20</v>
      </c>
      <c r="C71" s="31">
        <v>42592000</v>
      </c>
      <c r="D71" s="31">
        <v>42592000</v>
      </c>
      <c r="E71" s="31">
        <f t="shared" si="4"/>
        <v>0</v>
      </c>
      <c r="F71" s="31">
        <v>42592000</v>
      </c>
      <c r="G71" s="31">
        <f t="shared" si="5"/>
        <v>0</v>
      </c>
      <c r="H71" s="31">
        <v>42592000</v>
      </c>
      <c r="I71" s="31">
        <f t="shared" si="6"/>
        <v>0</v>
      </c>
      <c r="J71" s="31">
        <v>47316071.859999999</v>
      </c>
      <c r="K71" s="31">
        <f t="shared" si="7"/>
        <v>4724071.8599999994</v>
      </c>
    </row>
    <row r="72" spans="1:11" s="1" customFormat="1" ht="34.5" x14ac:dyDescent="0.25">
      <c r="A72" s="4" t="s">
        <v>203</v>
      </c>
      <c r="B72" s="5" t="s">
        <v>204</v>
      </c>
      <c r="C72" s="31">
        <v>850000</v>
      </c>
      <c r="D72" s="31">
        <v>757400</v>
      </c>
      <c r="E72" s="31">
        <f t="shared" si="4"/>
        <v>-92600</v>
      </c>
      <c r="F72" s="31">
        <v>757400</v>
      </c>
      <c r="G72" s="31">
        <f t="shared" si="5"/>
        <v>0</v>
      </c>
      <c r="H72" s="31">
        <v>757400</v>
      </c>
      <c r="I72" s="31">
        <f t="shared" si="6"/>
        <v>0</v>
      </c>
      <c r="J72" s="31">
        <v>660310.30000000005</v>
      </c>
      <c r="K72" s="31">
        <f t="shared" si="7"/>
        <v>-97089.699999999953</v>
      </c>
    </row>
    <row r="73" spans="1:11" x14ac:dyDescent="0.25">
      <c r="A73" s="4" t="s">
        <v>21</v>
      </c>
      <c r="B73" s="5" t="s">
        <v>22</v>
      </c>
      <c r="C73" s="31">
        <v>1198295006</v>
      </c>
      <c r="D73" s="31">
        <v>1317738143.49</v>
      </c>
      <c r="E73" s="31">
        <f t="shared" si="4"/>
        <v>119443137.49000001</v>
      </c>
      <c r="F73" s="31">
        <v>1435729390.3</v>
      </c>
      <c r="G73" s="31">
        <f t="shared" si="5"/>
        <v>117991246.80999994</v>
      </c>
      <c r="H73" s="31">
        <v>1472157758.1600001</v>
      </c>
      <c r="I73" s="31">
        <f t="shared" si="6"/>
        <v>36428367.860000134</v>
      </c>
      <c r="J73" s="31">
        <v>1461654889.4200001</v>
      </c>
      <c r="K73" s="31">
        <f t="shared" si="7"/>
        <v>-10502868.74000001</v>
      </c>
    </row>
    <row r="74" spans="1:11" x14ac:dyDescent="0.25">
      <c r="A74" s="4" t="s">
        <v>23</v>
      </c>
      <c r="B74" s="5" t="s">
        <v>24</v>
      </c>
      <c r="C74" s="31">
        <v>5868900</v>
      </c>
      <c r="D74" s="31">
        <v>5868900</v>
      </c>
      <c r="E74" s="31">
        <f t="shared" si="4"/>
        <v>0</v>
      </c>
      <c r="F74" s="31">
        <v>5868900</v>
      </c>
      <c r="G74" s="31">
        <f t="shared" si="5"/>
        <v>0</v>
      </c>
      <c r="H74" s="31">
        <v>5868900</v>
      </c>
      <c r="I74" s="31">
        <f t="shared" si="6"/>
        <v>0</v>
      </c>
      <c r="J74" s="31">
        <v>5868900</v>
      </c>
      <c r="K74" s="31">
        <f t="shared" si="7"/>
        <v>0</v>
      </c>
    </row>
    <row r="75" spans="1:11" x14ac:dyDescent="0.25">
      <c r="A75" s="4" t="s">
        <v>25</v>
      </c>
      <c r="B75" s="5" t="s">
        <v>26</v>
      </c>
      <c r="C75" s="31">
        <v>153000000</v>
      </c>
      <c r="D75" s="31">
        <v>150000001</v>
      </c>
      <c r="E75" s="31">
        <f t="shared" si="4"/>
        <v>-2999999</v>
      </c>
      <c r="F75" s="31">
        <v>150000001</v>
      </c>
      <c r="G75" s="31">
        <f t="shared" si="5"/>
        <v>0</v>
      </c>
      <c r="H75" s="31">
        <v>180096312.59</v>
      </c>
      <c r="I75" s="31">
        <f t="shared" si="6"/>
        <v>30096311.590000004</v>
      </c>
      <c r="J75" s="31">
        <v>180111312.59</v>
      </c>
      <c r="K75" s="31">
        <f t="shared" si="7"/>
        <v>15000</v>
      </c>
    </row>
    <row r="76" spans="1:11" x14ac:dyDescent="0.25">
      <c r="A76" s="4" t="s">
        <v>27</v>
      </c>
      <c r="B76" s="5" t="s">
        <v>28</v>
      </c>
      <c r="C76" s="31">
        <v>935508551</v>
      </c>
      <c r="D76" s="31">
        <v>1015371311.79</v>
      </c>
      <c r="E76" s="31">
        <f t="shared" si="4"/>
        <v>79862760.789999962</v>
      </c>
      <c r="F76" s="31">
        <v>1022634174.65</v>
      </c>
      <c r="G76" s="31">
        <f t="shared" si="5"/>
        <v>7262862.8600000143</v>
      </c>
      <c r="H76" s="31">
        <v>1011229462.15</v>
      </c>
      <c r="I76" s="31">
        <f t="shared" si="6"/>
        <v>-11404712.5</v>
      </c>
      <c r="J76" s="31">
        <v>1019412617.66</v>
      </c>
      <c r="K76" s="31">
        <f t="shared" si="7"/>
        <v>8183155.5099999905</v>
      </c>
    </row>
    <row r="77" spans="1:11" ht="23.25" x14ac:dyDescent="0.25">
      <c r="A77" s="4" t="s">
        <v>29</v>
      </c>
      <c r="B77" s="5" t="s">
        <v>30</v>
      </c>
      <c r="C77" s="31">
        <v>103917555</v>
      </c>
      <c r="D77" s="31">
        <v>146497930.69999999</v>
      </c>
      <c r="E77" s="31">
        <f t="shared" si="4"/>
        <v>42580375.699999988</v>
      </c>
      <c r="F77" s="31">
        <v>257226314.65000001</v>
      </c>
      <c r="G77" s="31">
        <f t="shared" si="5"/>
        <v>110728383.95000002</v>
      </c>
      <c r="H77" s="31">
        <v>274963083.42000002</v>
      </c>
      <c r="I77" s="31">
        <f t="shared" si="6"/>
        <v>17736768.770000011</v>
      </c>
      <c r="J77" s="31">
        <v>256262059.16999999</v>
      </c>
      <c r="K77" s="31">
        <f t="shared" si="7"/>
        <v>-18701024.25000003</v>
      </c>
    </row>
    <row r="78" spans="1:11" x14ac:dyDescent="0.25">
      <c r="A78" s="4" t="s">
        <v>31</v>
      </c>
      <c r="B78" s="5" t="s">
        <v>32</v>
      </c>
      <c r="C78" s="31">
        <v>964698715.49000001</v>
      </c>
      <c r="D78" s="31">
        <v>1101106552.79</v>
      </c>
      <c r="E78" s="31">
        <f t="shared" si="4"/>
        <v>136407837.29999995</v>
      </c>
      <c r="F78" s="31">
        <v>1138167920.3199999</v>
      </c>
      <c r="G78" s="31">
        <f t="shared" si="5"/>
        <v>37061367.529999971</v>
      </c>
      <c r="H78" s="31">
        <v>1144844109.75</v>
      </c>
      <c r="I78" s="31">
        <f t="shared" si="6"/>
        <v>6676189.4300000668</v>
      </c>
      <c r="J78" s="31">
        <v>1172774574.3099999</v>
      </c>
      <c r="K78" s="31">
        <f t="shared" si="7"/>
        <v>27930464.559999943</v>
      </c>
    </row>
    <row r="79" spans="1:11" x14ac:dyDescent="0.25">
      <c r="A79" s="4" t="s">
        <v>33</v>
      </c>
      <c r="B79" s="5" t="s">
        <v>34</v>
      </c>
      <c r="C79" s="31">
        <v>53289700</v>
      </c>
      <c r="D79" s="31">
        <v>40404730.509999998</v>
      </c>
      <c r="E79" s="31">
        <f t="shared" si="4"/>
        <v>-12884969.490000002</v>
      </c>
      <c r="F79" s="31">
        <v>41404730.509999998</v>
      </c>
      <c r="G79" s="31">
        <f t="shared" si="5"/>
        <v>1000000</v>
      </c>
      <c r="H79" s="31">
        <v>43839730.509999998</v>
      </c>
      <c r="I79" s="31">
        <f t="shared" si="6"/>
        <v>2435000</v>
      </c>
      <c r="J79" s="31">
        <v>55595841.979999997</v>
      </c>
      <c r="K79" s="31">
        <f t="shared" si="7"/>
        <v>11756111.469999999</v>
      </c>
    </row>
    <row r="80" spans="1:11" x14ac:dyDescent="0.25">
      <c r="A80" s="4" t="s">
        <v>35</v>
      </c>
      <c r="B80" s="5" t="s">
        <v>36</v>
      </c>
      <c r="C80" s="31">
        <v>319267498.31999999</v>
      </c>
      <c r="D80" s="31">
        <v>368286600.64999998</v>
      </c>
      <c r="E80" s="31">
        <f t="shared" si="4"/>
        <v>49019102.329999983</v>
      </c>
      <c r="F80" s="31">
        <v>369136747.29000002</v>
      </c>
      <c r="G80" s="31">
        <f t="shared" si="5"/>
        <v>850146.6400000453</v>
      </c>
      <c r="H80" s="31">
        <v>369136747.29000002</v>
      </c>
      <c r="I80" s="31">
        <f t="shared" si="6"/>
        <v>0</v>
      </c>
      <c r="J80" s="31">
        <v>359558722.31999999</v>
      </c>
      <c r="K80" s="31">
        <f t="shared" si="7"/>
        <v>-9578024.9700000286</v>
      </c>
    </row>
    <row r="81" spans="1:11" x14ac:dyDescent="0.25">
      <c r="A81" s="4" t="s">
        <v>37</v>
      </c>
      <c r="B81" s="5" t="s">
        <v>38</v>
      </c>
      <c r="C81" s="31">
        <v>556266517.16999996</v>
      </c>
      <c r="D81" s="31">
        <v>652503121.63</v>
      </c>
      <c r="E81" s="31">
        <f t="shared" si="4"/>
        <v>96236604.460000038</v>
      </c>
      <c r="F81" s="31">
        <v>686312342.51999998</v>
      </c>
      <c r="G81" s="31">
        <f t="shared" si="5"/>
        <v>33809220.889999986</v>
      </c>
      <c r="H81" s="31">
        <v>689793531.95000005</v>
      </c>
      <c r="I81" s="31">
        <f t="shared" si="6"/>
        <v>3481189.4300000668</v>
      </c>
      <c r="J81" s="31">
        <v>707631902.52999997</v>
      </c>
      <c r="K81" s="31">
        <f t="shared" si="7"/>
        <v>17838370.579999924</v>
      </c>
    </row>
    <row r="82" spans="1:11" ht="23.25" x14ac:dyDescent="0.25">
      <c r="A82" s="4" t="s">
        <v>39</v>
      </c>
      <c r="B82" s="5" t="s">
        <v>40</v>
      </c>
      <c r="C82" s="31">
        <v>35875000</v>
      </c>
      <c r="D82" s="31">
        <v>39912100</v>
      </c>
      <c r="E82" s="31">
        <f t="shared" si="4"/>
        <v>4037100</v>
      </c>
      <c r="F82" s="31">
        <v>41314100</v>
      </c>
      <c r="G82" s="31">
        <f t="shared" si="5"/>
        <v>1402000</v>
      </c>
      <c r="H82" s="31">
        <v>42074100</v>
      </c>
      <c r="I82" s="31">
        <f t="shared" si="6"/>
        <v>760000</v>
      </c>
      <c r="J82" s="31">
        <v>49988107.479999997</v>
      </c>
      <c r="K82" s="31">
        <f t="shared" si="7"/>
        <v>7914007.4799999967</v>
      </c>
    </row>
    <row r="83" spans="1:11" s="1" customFormat="1" x14ac:dyDescent="0.25">
      <c r="A83" s="4" t="s">
        <v>207</v>
      </c>
      <c r="B83" s="5" t="s">
        <v>205</v>
      </c>
      <c r="C83" s="31">
        <v>9471000</v>
      </c>
      <c r="D83" s="31">
        <v>26208714.640000001</v>
      </c>
      <c r="E83" s="31">
        <f t="shared" si="4"/>
        <v>16737714.640000001</v>
      </c>
      <c r="F83" s="31">
        <v>26208714.640000001</v>
      </c>
      <c r="G83" s="31">
        <f t="shared" si="5"/>
        <v>0</v>
      </c>
      <c r="H83" s="31">
        <v>29446757.039999999</v>
      </c>
      <c r="I83" s="31">
        <f t="shared" si="6"/>
        <v>3238042.3999999985</v>
      </c>
      <c r="J83" s="31">
        <v>29011247.469999999</v>
      </c>
      <c r="K83" s="31">
        <f t="shared" si="7"/>
        <v>-435509.5700000003</v>
      </c>
    </row>
    <row r="84" spans="1:11" s="1" customFormat="1" ht="23.25" x14ac:dyDescent="0.25">
      <c r="A84" s="4" t="s">
        <v>208</v>
      </c>
      <c r="B84" s="5" t="s">
        <v>206</v>
      </c>
      <c r="C84" s="31">
        <v>9471000</v>
      </c>
      <c r="D84" s="31">
        <v>26208714.640000001</v>
      </c>
      <c r="E84" s="31">
        <f t="shared" si="4"/>
        <v>16737714.640000001</v>
      </c>
      <c r="F84" s="31">
        <v>26208714.640000001</v>
      </c>
      <c r="G84" s="31">
        <f t="shared" si="5"/>
        <v>0</v>
      </c>
      <c r="H84" s="31">
        <v>29446757.039999999</v>
      </c>
      <c r="I84" s="31">
        <f t="shared" si="6"/>
        <v>3238042.3999999985</v>
      </c>
      <c r="J84" s="31">
        <v>29011247.469999999</v>
      </c>
      <c r="K84" s="31">
        <f t="shared" si="7"/>
        <v>-435509.5700000003</v>
      </c>
    </row>
    <row r="85" spans="1:11" x14ac:dyDescent="0.25">
      <c r="A85" s="4" t="s">
        <v>41</v>
      </c>
      <c r="B85" s="5" t="s">
        <v>42</v>
      </c>
      <c r="C85" s="31">
        <v>4792178184.8000002</v>
      </c>
      <c r="D85" s="31">
        <v>4848525029.7299995</v>
      </c>
      <c r="E85" s="31">
        <f t="shared" si="4"/>
        <v>56346844.929999352</v>
      </c>
      <c r="F85" s="31">
        <v>4865727958.6099997</v>
      </c>
      <c r="G85" s="31">
        <f t="shared" si="5"/>
        <v>17202928.880000114</v>
      </c>
      <c r="H85" s="31">
        <v>4880368700.79</v>
      </c>
      <c r="I85" s="31">
        <f t="shared" si="6"/>
        <v>14640742.180000305</v>
      </c>
      <c r="J85" s="31">
        <v>4822626327</v>
      </c>
      <c r="K85" s="31">
        <f t="shared" si="7"/>
        <v>-57742373.789999962</v>
      </c>
    </row>
    <row r="86" spans="1:11" x14ac:dyDescent="0.25">
      <c r="A86" s="4" t="s">
        <v>43</v>
      </c>
      <c r="B86" s="5" t="s">
        <v>44</v>
      </c>
      <c r="C86" s="31">
        <v>1824447761</v>
      </c>
      <c r="D86" s="31">
        <v>1848664171.28</v>
      </c>
      <c r="E86" s="31">
        <f t="shared" si="4"/>
        <v>24216410.279999971</v>
      </c>
      <c r="F86" s="31">
        <v>1849121217.6500001</v>
      </c>
      <c r="G86" s="31">
        <f t="shared" si="5"/>
        <v>457046.37000012398</v>
      </c>
      <c r="H86" s="31">
        <v>1847464100.5899999</v>
      </c>
      <c r="I86" s="31">
        <f t="shared" si="6"/>
        <v>-1657117.0600001812</v>
      </c>
      <c r="J86" s="31">
        <v>1778053077.55</v>
      </c>
      <c r="K86" s="31">
        <f t="shared" si="7"/>
        <v>-69411023.039999962</v>
      </c>
    </row>
    <row r="87" spans="1:11" x14ac:dyDescent="0.25">
      <c r="A87" s="4" t="s">
        <v>45</v>
      </c>
      <c r="B87" s="5" t="s">
        <v>46</v>
      </c>
      <c r="C87" s="31">
        <v>2531202142.6500001</v>
      </c>
      <c r="D87" s="31">
        <v>2558199384.9299998</v>
      </c>
      <c r="E87" s="31">
        <f t="shared" si="4"/>
        <v>26997242.279999733</v>
      </c>
      <c r="F87" s="31">
        <v>2572466015.9899998</v>
      </c>
      <c r="G87" s="31">
        <f t="shared" si="5"/>
        <v>14266631.059999943</v>
      </c>
      <c r="H87" s="31">
        <v>2582206353.1599998</v>
      </c>
      <c r="I87" s="31">
        <f t="shared" si="6"/>
        <v>9740337.1700000763</v>
      </c>
      <c r="J87" s="31">
        <v>2592765799.9299998</v>
      </c>
      <c r="K87" s="31">
        <f t="shared" si="7"/>
        <v>10559446.769999981</v>
      </c>
    </row>
    <row r="88" spans="1:11" x14ac:dyDescent="0.25">
      <c r="A88" s="4" t="s">
        <v>47</v>
      </c>
      <c r="B88" s="5" t="s">
        <v>48</v>
      </c>
      <c r="C88" s="31">
        <v>314207837.37</v>
      </c>
      <c r="D88" s="31">
        <v>316873856.25</v>
      </c>
      <c r="E88" s="31">
        <f t="shared" si="4"/>
        <v>2666018.8799999952</v>
      </c>
      <c r="F88" s="31">
        <v>317951424.69999999</v>
      </c>
      <c r="G88" s="31">
        <f t="shared" si="5"/>
        <v>1077568.4499999881</v>
      </c>
      <c r="H88" s="31">
        <v>317964424.69999999</v>
      </c>
      <c r="I88" s="31">
        <f t="shared" si="6"/>
        <v>13000</v>
      </c>
      <c r="J88" s="31">
        <v>317995350.94999999</v>
      </c>
      <c r="K88" s="31">
        <f t="shared" si="7"/>
        <v>30926.25</v>
      </c>
    </row>
    <row r="89" spans="1:11" ht="23.25" x14ac:dyDescent="0.25">
      <c r="A89" s="4" t="s">
        <v>49</v>
      </c>
      <c r="B89" s="5" t="s">
        <v>147</v>
      </c>
      <c r="C89" s="31">
        <v>630000</v>
      </c>
      <c r="D89" s="31">
        <v>406730</v>
      </c>
      <c r="E89" s="31">
        <f t="shared" si="4"/>
        <v>-223270</v>
      </c>
      <c r="F89" s="31">
        <v>322333</v>
      </c>
      <c r="G89" s="31">
        <f t="shared" si="5"/>
        <v>-84397</v>
      </c>
      <c r="H89" s="31">
        <v>198533</v>
      </c>
      <c r="I89" s="31">
        <f t="shared" si="6"/>
        <v>-123800</v>
      </c>
      <c r="J89" s="31">
        <v>294270</v>
      </c>
      <c r="K89" s="31">
        <f t="shared" si="7"/>
        <v>95737</v>
      </c>
    </row>
    <row r="90" spans="1:11" x14ac:dyDescent="0.25">
      <c r="A90" s="4" t="s">
        <v>50</v>
      </c>
      <c r="B90" s="5" t="s">
        <v>51</v>
      </c>
      <c r="C90" s="31">
        <v>163123600</v>
      </c>
      <c r="D90" s="31">
        <v>17024300</v>
      </c>
      <c r="E90" s="31">
        <f t="shared" si="4"/>
        <v>-146099300</v>
      </c>
      <c r="F90" s="31">
        <v>17362460</v>
      </c>
      <c r="G90" s="31">
        <f t="shared" si="5"/>
        <v>338160</v>
      </c>
      <c r="H90" s="31">
        <v>17940782.07</v>
      </c>
      <c r="I90" s="31">
        <f t="shared" si="6"/>
        <v>578322.0700000003</v>
      </c>
      <c r="J90" s="31">
        <v>19954105.059999999</v>
      </c>
      <c r="K90" s="31">
        <f t="shared" si="7"/>
        <v>2013322.9899999984</v>
      </c>
    </row>
    <row r="91" spans="1:11" x14ac:dyDescent="0.25">
      <c r="A91" s="4" t="s">
        <v>52</v>
      </c>
      <c r="B91" s="5" t="s">
        <v>53</v>
      </c>
      <c r="C91" s="31">
        <v>105377843.78</v>
      </c>
      <c r="D91" s="31">
        <v>107356587.27</v>
      </c>
      <c r="E91" s="31">
        <f t="shared" si="4"/>
        <v>1978743.4899999946</v>
      </c>
      <c r="F91" s="31">
        <v>108504507.27</v>
      </c>
      <c r="G91" s="31">
        <f t="shared" si="5"/>
        <v>1147920</v>
      </c>
      <c r="H91" s="31">
        <v>114594507.27</v>
      </c>
      <c r="I91" s="31">
        <f t="shared" si="6"/>
        <v>6090000</v>
      </c>
      <c r="J91" s="31">
        <v>113563723.51000001</v>
      </c>
      <c r="K91" s="31">
        <f t="shared" si="7"/>
        <v>-1030783.7599999905</v>
      </c>
    </row>
    <row r="92" spans="1:11" x14ac:dyDescent="0.25">
      <c r="A92" s="4" t="s">
        <v>54</v>
      </c>
      <c r="B92" s="5" t="s">
        <v>55</v>
      </c>
      <c r="C92" s="31">
        <v>108165741.65000001</v>
      </c>
      <c r="D92" s="31">
        <v>110259781.65000001</v>
      </c>
      <c r="E92" s="31">
        <f t="shared" si="4"/>
        <v>2094040</v>
      </c>
      <c r="F92" s="31">
        <v>117281134.77</v>
      </c>
      <c r="G92" s="31">
        <f t="shared" si="5"/>
        <v>7021353.1199999899</v>
      </c>
      <c r="H92" s="31">
        <v>120450076.77</v>
      </c>
      <c r="I92" s="31">
        <f t="shared" si="6"/>
        <v>3168942</v>
      </c>
      <c r="J92" s="31">
        <v>129511445.34</v>
      </c>
      <c r="K92" s="31">
        <f t="shared" si="7"/>
        <v>9061368.5700000077</v>
      </c>
    </row>
    <row r="93" spans="1:11" x14ac:dyDescent="0.25">
      <c r="A93" s="4" t="s">
        <v>56</v>
      </c>
      <c r="B93" s="5" t="s">
        <v>57</v>
      </c>
      <c r="C93" s="31">
        <v>103615741.65000001</v>
      </c>
      <c r="D93" s="31">
        <v>104891455.65000001</v>
      </c>
      <c r="E93" s="31">
        <f t="shared" si="4"/>
        <v>1275714</v>
      </c>
      <c r="F93" s="31">
        <v>114162568.77</v>
      </c>
      <c r="G93" s="31">
        <f t="shared" si="5"/>
        <v>9271113.1199999899</v>
      </c>
      <c r="H93" s="31">
        <v>116923268.77</v>
      </c>
      <c r="I93" s="31">
        <f t="shared" si="6"/>
        <v>2760700</v>
      </c>
      <c r="J93" s="31">
        <v>119794337.34</v>
      </c>
      <c r="K93" s="31">
        <f t="shared" si="7"/>
        <v>2871068.5700000077</v>
      </c>
    </row>
    <row r="94" spans="1:11" ht="23.25" x14ac:dyDescent="0.25">
      <c r="A94" s="4" t="s">
        <v>58</v>
      </c>
      <c r="B94" s="5" t="s">
        <v>59</v>
      </c>
      <c r="C94" s="31">
        <v>4550000</v>
      </c>
      <c r="D94" s="31">
        <v>5368326</v>
      </c>
      <c r="E94" s="31">
        <f t="shared" si="4"/>
        <v>818326</v>
      </c>
      <c r="F94" s="31">
        <v>3118566</v>
      </c>
      <c r="G94" s="31">
        <f t="shared" si="5"/>
        <v>-2249760</v>
      </c>
      <c r="H94" s="31">
        <v>3526808</v>
      </c>
      <c r="I94" s="31">
        <f t="shared" si="6"/>
        <v>408242</v>
      </c>
      <c r="J94" s="31">
        <v>9717108</v>
      </c>
      <c r="K94" s="31">
        <f t="shared" si="7"/>
        <v>6190300</v>
      </c>
    </row>
    <row r="95" spans="1:11" x14ac:dyDescent="0.25">
      <c r="A95" s="4" t="s">
        <v>60</v>
      </c>
      <c r="B95" s="5" t="s">
        <v>61</v>
      </c>
      <c r="C95" s="31">
        <v>325759193.81999999</v>
      </c>
      <c r="D95" s="31">
        <v>307468151.88999999</v>
      </c>
      <c r="E95" s="31">
        <f t="shared" si="4"/>
        <v>-18291041.930000007</v>
      </c>
      <c r="F95" s="31">
        <v>308428151.88999999</v>
      </c>
      <c r="G95" s="31">
        <f t="shared" si="5"/>
        <v>960000</v>
      </c>
      <c r="H95" s="31">
        <v>308313421.88999999</v>
      </c>
      <c r="I95" s="31">
        <f t="shared" si="6"/>
        <v>-114730</v>
      </c>
      <c r="J95" s="31">
        <v>301506354.13999999</v>
      </c>
      <c r="K95" s="31">
        <f t="shared" si="7"/>
        <v>-6807067.75</v>
      </c>
    </row>
    <row r="96" spans="1:11" x14ac:dyDescent="0.25">
      <c r="A96" s="4" t="s">
        <v>62</v>
      </c>
      <c r="B96" s="5" t="s">
        <v>63</v>
      </c>
      <c r="C96" s="31">
        <v>8500000</v>
      </c>
      <c r="D96" s="31">
        <v>8500000</v>
      </c>
      <c r="E96" s="31">
        <f t="shared" si="4"/>
        <v>0</v>
      </c>
      <c r="F96" s="31">
        <v>8500000</v>
      </c>
      <c r="G96" s="31">
        <f t="shared" si="5"/>
        <v>0</v>
      </c>
      <c r="H96" s="31">
        <v>8500000</v>
      </c>
      <c r="I96" s="31">
        <f t="shared" si="6"/>
        <v>0</v>
      </c>
      <c r="J96" s="31">
        <v>8858320.6500000004</v>
      </c>
      <c r="K96" s="31">
        <f t="shared" si="7"/>
        <v>358320.65000000037</v>
      </c>
    </row>
    <row r="97" spans="1:11" x14ac:dyDescent="0.25">
      <c r="A97" s="4" t="s">
        <v>64</v>
      </c>
      <c r="B97" s="5" t="s">
        <v>65</v>
      </c>
      <c r="C97" s="31">
        <v>12986500</v>
      </c>
      <c r="D97" s="31">
        <v>9335296</v>
      </c>
      <c r="E97" s="31">
        <f t="shared" si="4"/>
        <v>-3651204</v>
      </c>
      <c r="F97" s="31">
        <v>9335296</v>
      </c>
      <c r="G97" s="31">
        <f t="shared" si="5"/>
        <v>0</v>
      </c>
      <c r="H97" s="31">
        <v>9335296</v>
      </c>
      <c r="I97" s="31">
        <f t="shared" si="6"/>
        <v>0</v>
      </c>
      <c r="J97" s="31">
        <v>9261501</v>
      </c>
      <c r="K97" s="31">
        <f t="shared" si="7"/>
        <v>-73795</v>
      </c>
    </row>
    <row r="98" spans="1:11" x14ac:dyDescent="0.25">
      <c r="A98" s="4" t="s">
        <v>66</v>
      </c>
      <c r="B98" s="5" t="s">
        <v>67</v>
      </c>
      <c r="C98" s="31">
        <v>304272693.81999999</v>
      </c>
      <c r="D98" s="31">
        <v>289632855.88999999</v>
      </c>
      <c r="E98" s="31">
        <f t="shared" si="4"/>
        <v>-14639837.930000007</v>
      </c>
      <c r="F98" s="31">
        <v>290592855.88999999</v>
      </c>
      <c r="G98" s="31">
        <f t="shared" si="5"/>
        <v>960000</v>
      </c>
      <c r="H98" s="31">
        <v>290478125.88999999</v>
      </c>
      <c r="I98" s="31">
        <f t="shared" si="6"/>
        <v>-114730</v>
      </c>
      <c r="J98" s="31">
        <v>283386532.49000001</v>
      </c>
      <c r="K98" s="31">
        <f t="shared" si="7"/>
        <v>-7091593.3999999762</v>
      </c>
    </row>
    <row r="99" spans="1:11" x14ac:dyDescent="0.25">
      <c r="A99" s="4" t="s">
        <v>68</v>
      </c>
      <c r="B99" s="5" t="s">
        <v>69</v>
      </c>
      <c r="C99" s="31">
        <v>167496718.09</v>
      </c>
      <c r="D99" s="31">
        <v>178498098.97999999</v>
      </c>
      <c r="E99" s="31">
        <f t="shared" si="4"/>
        <v>11001380.889999986</v>
      </c>
      <c r="F99" s="31">
        <v>179088098.97999999</v>
      </c>
      <c r="G99" s="31">
        <f t="shared" si="5"/>
        <v>590000</v>
      </c>
      <c r="H99" s="31">
        <v>181896551.34999999</v>
      </c>
      <c r="I99" s="31">
        <f t="shared" si="6"/>
        <v>2808452.3700000048</v>
      </c>
      <c r="J99" s="31">
        <v>195838106.12</v>
      </c>
      <c r="K99" s="31">
        <f t="shared" si="7"/>
        <v>13941554.770000011</v>
      </c>
    </row>
    <row r="100" spans="1:11" x14ac:dyDescent="0.25">
      <c r="A100" s="4" t="s">
        <v>70</v>
      </c>
      <c r="B100" s="5" t="s">
        <v>71</v>
      </c>
      <c r="C100" s="31">
        <v>63119000</v>
      </c>
      <c r="D100" s="31">
        <v>63423865.909999996</v>
      </c>
      <c r="E100" s="31">
        <f t="shared" si="4"/>
        <v>304865.90999999642</v>
      </c>
      <c r="F100" s="31">
        <v>64013865.909999996</v>
      </c>
      <c r="G100" s="31">
        <f t="shared" si="5"/>
        <v>590000</v>
      </c>
      <c r="H100" s="31">
        <v>65655778.280000001</v>
      </c>
      <c r="I100" s="31">
        <f t="shared" si="6"/>
        <v>1641912.3700000048</v>
      </c>
      <c r="J100" s="31">
        <v>68845274.739999995</v>
      </c>
      <c r="K100" s="31">
        <f t="shared" si="7"/>
        <v>3189496.4599999934</v>
      </c>
    </row>
    <row r="101" spans="1:11" x14ac:dyDescent="0.25">
      <c r="A101" s="4" t="s">
        <v>72</v>
      </c>
      <c r="B101" s="5" t="s">
        <v>73</v>
      </c>
      <c r="C101" s="31"/>
      <c r="D101" s="31"/>
      <c r="E101" s="31">
        <f t="shared" si="4"/>
        <v>0</v>
      </c>
      <c r="F101" s="31"/>
      <c r="G101" s="31">
        <f t="shared" si="5"/>
        <v>0</v>
      </c>
      <c r="H101" s="31"/>
      <c r="I101" s="31">
        <f t="shared" si="6"/>
        <v>0</v>
      </c>
      <c r="J101" s="31"/>
      <c r="K101" s="31">
        <f t="shared" si="7"/>
        <v>0</v>
      </c>
    </row>
    <row r="102" spans="1:11" x14ac:dyDescent="0.25">
      <c r="A102" s="4" t="s">
        <v>74</v>
      </c>
      <c r="B102" s="5" t="s">
        <v>75</v>
      </c>
      <c r="C102" s="31">
        <v>104377718.09</v>
      </c>
      <c r="D102" s="31">
        <v>115074233.06999999</v>
      </c>
      <c r="E102" s="31">
        <f t="shared" si="4"/>
        <v>10696514.979999989</v>
      </c>
      <c r="F102" s="31">
        <v>115074233.06999999</v>
      </c>
      <c r="G102" s="31">
        <f t="shared" si="5"/>
        <v>0</v>
      </c>
      <c r="H102" s="31">
        <v>116240773.06999999</v>
      </c>
      <c r="I102" s="31">
        <f t="shared" si="6"/>
        <v>1166540</v>
      </c>
      <c r="J102" s="31">
        <v>126992831.38</v>
      </c>
      <c r="K102" s="31">
        <f t="shared" si="7"/>
        <v>10752058.310000002</v>
      </c>
    </row>
    <row r="103" spans="1:11" x14ac:dyDescent="0.25">
      <c r="A103" s="4" t="s">
        <v>76</v>
      </c>
      <c r="B103" s="5" t="s">
        <v>77</v>
      </c>
      <c r="C103" s="31">
        <v>5000000</v>
      </c>
      <c r="D103" s="31">
        <v>5210000</v>
      </c>
      <c r="E103" s="31">
        <f t="shared" si="4"/>
        <v>210000</v>
      </c>
      <c r="F103" s="31">
        <v>5210000</v>
      </c>
      <c r="G103" s="31">
        <f t="shared" si="5"/>
        <v>0</v>
      </c>
      <c r="H103" s="31">
        <v>5210000</v>
      </c>
      <c r="I103" s="31">
        <f t="shared" si="6"/>
        <v>0</v>
      </c>
      <c r="J103" s="31">
        <v>5209985.43</v>
      </c>
      <c r="K103" s="31">
        <f t="shared" si="7"/>
        <v>-14.570000000298023</v>
      </c>
    </row>
    <row r="104" spans="1:11" x14ac:dyDescent="0.25">
      <c r="A104" s="4" t="s">
        <v>78</v>
      </c>
      <c r="B104" s="5" t="s">
        <v>79</v>
      </c>
      <c r="C104" s="31">
        <v>5000000</v>
      </c>
      <c r="D104" s="31">
        <v>5210000</v>
      </c>
      <c r="E104" s="31">
        <f t="shared" si="4"/>
        <v>210000</v>
      </c>
      <c r="F104" s="31">
        <v>5210000</v>
      </c>
      <c r="G104" s="31">
        <f t="shared" si="5"/>
        <v>0</v>
      </c>
      <c r="H104" s="31">
        <v>5210000</v>
      </c>
      <c r="I104" s="31">
        <f t="shared" si="6"/>
        <v>0</v>
      </c>
      <c r="J104" s="31">
        <v>5209985.43</v>
      </c>
      <c r="K104" s="31">
        <f t="shared" si="7"/>
        <v>-14.570000000298023</v>
      </c>
    </row>
    <row r="105" spans="1:11" ht="23.25" x14ac:dyDescent="0.25">
      <c r="A105" s="4" t="s">
        <v>80</v>
      </c>
      <c r="B105" s="5" t="s">
        <v>81</v>
      </c>
      <c r="C105" s="31">
        <v>100000</v>
      </c>
      <c r="D105" s="31">
        <v>100000</v>
      </c>
      <c r="E105" s="31">
        <f t="shared" si="4"/>
        <v>0</v>
      </c>
      <c r="F105" s="31">
        <v>100000</v>
      </c>
      <c r="G105" s="31">
        <f t="shared" si="5"/>
        <v>0</v>
      </c>
      <c r="H105" s="31">
        <v>100000</v>
      </c>
      <c r="I105" s="31">
        <f t="shared" si="6"/>
        <v>0</v>
      </c>
      <c r="J105" s="31">
        <v>81163.570000000007</v>
      </c>
      <c r="K105" s="31">
        <f t="shared" si="7"/>
        <v>-18836.429999999993</v>
      </c>
    </row>
    <row r="106" spans="1:11" ht="23.25" x14ac:dyDescent="0.25">
      <c r="A106" s="4" t="s">
        <v>82</v>
      </c>
      <c r="B106" s="5" t="s">
        <v>83</v>
      </c>
      <c r="C106" s="31">
        <v>100000</v>
      </c>
      <c r="D106" s="31">
        <v>100000</v>
      </c>
      <c r="E106" s="31">
        <f t="shared" si="4"/>
        <v>0</v>
      </c>
      <c r="F106" s="31">
        <v>100000</v>
      </c>
      <c r="G106" s="31">
        <f t="shared" si="5"/>
        <v>0</v>
      </c>
      <c r="H106" s="31">
        <v>100000</v>
      </c>
      <c r="I106" s="31">
        <f t="shared" si="6"/>
        <v>0</v>
      </c>
      <c r="J106" s="31">
        <v>81163.570000000007</v>
      </c>
      <c r="K106" s="31">
        <f t="shared" si="7"/>
        <v>-18836.429999999993</v>
      </c>
    </row>
    <row r="107" spans="1:11" x14ac:dyDescent="0.25">
      <c r="A107" s="4" t="s">
        <v>84</v>
      </c>
      <c r="B107" s="5" t="s">
        <v>85</v>
      </c>
      <c r="C107" s="31"/>
      <c r="D107" s="31"/>
      <c r="E107" s="31"/>
      <c r="F107" s="31"/>
      <c r="G107" s="31"/>
      <c r="H107" s="31"/>
      <c r="I107" s="31"/>
      <c r="J107" s="31"/>
      <c r="K107" s="31"/>
    </row>
    <row r="108" spans="1:11" x14ac:dyDescent="0.25">
      <c r="A108" s="4" t="s">
        <v>86</v>
      </c>
      <c r="B108" s="5" t="s">
        <v>87</v>
      </c>
      <c r="C108" s="31"/>
      <c r="D108" s="31"/>
      <c r="E108" s="31"/>
      <c r="F108" s="31"/>
      <c r="G108" s="31"/>
      <c r="H108" s="31"/>
      <c r="I108" s="31"/>
      <c r="J108" s="31"/>
      <c r="K108" s="31"/>
    </row>
    <row r="109" spans="1:11" x14ac:dyDescent="0.25">
      <c r="A109" s="4" t="s">
        <v>89</v>
      </c>
      <c r="B109" s="5"/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1:11" ht="26.25" x14ac:dyDescent="0.25">
      <c r="A110" s="23" t="s">
        <v>90</v>
      </c>
      <c r="B110" s="5"/>
      <c r="C110" s="40">
        <v>296381545.19999999</v>
      </c>
      <c r="D110" s="31">
        <v>130999133.55</v>
      </c>
      <c r="E110" s="31">
        <f>D110-C110</f>
        <v>-165382411.64999998</v>
      </c>
      <c r="F110" s="31">
        <v>42348276.539999999</v>
      </c>
      <c r="G110" s="31">
        <f>F110-D110</f>
        <v>-88650857.00999999</v>
      </c>
      <c r="H110" s="31">
        <v>42348276.539999999</v>
      </c>
      <c r="I110" s="31">
        <f>H110-F110</f>
        <v>0</v>
      </c>
      <c r="J110" s="31">
        <v>21898276.539999999</v>
      </c>
      <c r="K110" s="31">
        <f>J110-H110</f>
        <v>-20450000</v>
      </c>
    </row>
    <row r="111" spans="1:11" ht="23.25" x14ac:dyDescent="0.25">
      <c r="A111" s="4" t="s">
        <v>91</v>
      </c>
      <c r="B111" s="8" t="s">
        <v>92</v>
      </c>
      <c r="C111" s="31">
        <f>C110</f>
        <v>296381545.19999999</v>
      </c>
      <c r="D111" s="31">
        <v>130999133.55</v>
      </c>
      <c r="E111" s="31">
        <f t="shared" ref="E111:E114" si="8">D111-C111</f>
        <v>-165382411.64999998</v>
      </c>
      <c r="F111" s="31">
        <v>42348276.539999999</v>
      </c>
      <c r="G111" s="31">
        <f t="shared" ref="G111:G114" si="9">F111-D111</f>
        <v>-88650857.00999999</v>
      </c>
      <c r="H111" s="31">
        <v>42348276.539999999</v>
      </c>
      <c r="I111" s="31">
        <f t="shared" ref="I111:I114" si="10">H111-F111</f>
        <v>0</v>
      </c>
      <c r="J111" s="31">
        <v>21898276.539999999</v>
      </c>
      <c r="K111" s="31">
        <f t="shared" ref="K111:K114" si="11">J111-H111</f>
        <v>-20450000</v>
      </c>
    </row>
    <row r="112" spans="1:11" s="1" customFormat="1" ht="23.25" x14ac:dyDescent="0.25">
      <c r="A112" s="4" t="s">
        <v>195</v>
      </c>
      <c r="B112" s="8" t="s">
        <v>196</v>
      </c>
      <c r="C112" s="31" t="s">
        <v>209</v>
      </c>
      <c r="D112" s="31">
        <v>88650857.010000005</v>
      </c>
      <c r="E112" s="31"/>
      <c r="F112" s="31"/>
      <c r="G112" s="31">
        <f t="shared" si="9"/>
        <v>-88650857.010000005</v>
      </c>
      <c r="H112" s="31"/>
      <c r="I112" s="31">
        <f t="shared" si="10"/>
        <v>0</v>
      </c>
      <c r="J112" s="31"/>
      <c r="K112" s="31">
        <f t="shared" si="11"/>
        <v>0</v>
      </c>
    </row>
    <row r="113" spans="1:11" ht="34.5" x14ac:dyDescent="0.25">
      <c r="A113" s="4" t="s">
        <v>96</v>
      </c>
      <c r="B113" s="5" t="s">
        <v>95</v>
      </c>
      <c r="C113" s="31">
        <v>-18200000</v>
      </c>
      <c r="D113" s="31">
        <v>-18200000</v>
      </c>
      <c r="E113" s="31">
        <f t="shared" si="8"/>
        <v>0</v>
      </c>
      <c r="F113" s="31">
        <v>-18200000</v>
      </c>
      <c r="G113" s="31">
        <f t="shared" si="9"/>
        <v>0</v>
      </c>
      <c r="H113" s="31">
        <v>-18200000</v>
      </c>
      <c r="I113" s="31">
        <f t="shared" si="10"/>
        <v>0</v>
      </c>
      <c r="J113" s="31">
        <v>-18200000</v>
      </c>
      <c r="K113" s="31">
        <f t="shared" si="11"/>
        <v>0</v>
      </c>
    </row>
    <row r="114" spans="1:11" ht="23.25" x14ac:dyDescent="0.25">
      <c r="A114" s="4" t="s">
        <v>93</v>
      </c>
      <c r="B114" s="5" t="s">
        <v>94</v>
      </c>
      <c r="C114" s="31">
        <v>109883590.2</v>
      </c>
      <c r="D114" s="31">
        <v>60548276.539999999</v>
      </c>
      <c r="E114" s="31">
        <f t="shared" si="8"/>
        <v>-49335313.660000004</v>
      </c>
      <c r="F114" s="31">
        <v>60548276.539999999</v>
      </c>
      <c r="G114" s="31">
        <f t="shared" si="9"/>
        <v>0</v>
      </c>
      <c r="H114" s="31">
        <v>60548276.539999999</v>
      </c>
      <c r="I114" s="31">
        <f t="shared" si="10"/>
        <v>0</v>
      </c>
      <c r="J114" s="31">
        <v>40098276.539999999</v>
      </c>
      <c r="K114" s="31">
        <f t="shared" si="11"/>
        <v>-20450000</v>
      </c>
    </row>
    <row r="115" spans="1:11" x14ac:dyDescent="0.25">
      <c r="D115" s="60"/>
      <c r="E115" s="60"/>
      <c r="F115" s="60"/>
      <c r="G115" s="60"/>
      <c r="H115" s="61"/>
      <c r="I115" s="61"/>
      <c r="J115" s="60"/>
      <c r="K115" s="60"/>
    </row>
    <row r="116" spans="1:11" x14ac:dyDescent="0.25">
      <c r="D116" s="60"/>
      <c r="E116" s="60"/>
      <c r="F116" s="60"/>
      <c r="G116" s="60"/>
      <c r="H116" s="61"/>
      <c r="I116" s="61"/>
      <c r="J116" s="60"/>
      <c r="K116" s="60"/>
    </row>
    <row r="117" spans="1:11" x14ac:dyDescent="0.25">
      <c r="H117" s="59"/>
      <c r="I117" s="59"/>
    </row>
  </sheetData>
  <mergeCells count="1">
    <mergeCell ref="A6:I6"/>
  </mergeCells>
  <hyperlinks>
    <hyperlink ref="A44" r:id="rId1" display="consultantplus://offline/ref=C8DC2755CC8BA89633AAD5C4ECC57D948D6D1E91BA6E234721AC08515B2E825B5840152DB5DB25EC8E6CBA1F7D6B84463740C730CA5EC1B4dDv6D"/>
    <hyperlink ref="A47" r:id="rId2" display="consultantplus://offline/ref=B33A9E4106447DEC59B7073943E58E37EEBC9CF00CE9724000F69686081F962578A9F70C331ECA1ED356CD1CF9E525AB088186C855FED3E9Z946L"/>
    <hyperlink ref="A48" r:id="rId3" display="consultantplus://offline/ref=C6DE73DE919B7A0AD157B222096A6EEEAFEE43973EEA2C505DF35D50378BA98BA331E095EEF8ABD04D76DB64E272E6CB50F79DAB3950F50Cd8x5D"/>
    <hyperlink ref="A45" r:id="rId4" display="consultantplus://offline/ref=C8DC2755CC8BA89633AAD5C4ECC57D948D6D1E91BA6E234721AC08515B2E825B5840152DB5DB25EC8E6CBA1F7D6B84463740C730CA5EC1B4dDv6D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2021-05-27T09:04:34Z</dcterms:created>
  <dcterms:modified xsi:type="dcterms:W3CDTF">2024-07-02T09:48:34Z</dcterms:modified>
</cp:coreProperties>
</file>